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 firstSheet="9" activeTab="17"/>
  </bookViews>
  <sheets>
    <sheet name="Победы 2" sheetId="5" r:id="rId1"/>
    <sheet name="Победы 3 " sheetId="11" r:id="rId2"/>
    <sheet name="Победы 4" sheetId="10" r:id="rId3"/>
    <sheet name="Победы 5" sheetId="26" r:id="rId4"/>
    <sheet name="Победы 6" sheetId="8" r:id="rId5"/>
    <sheet name="Победы 7" sheetId="20" r:id="rId6"/>
    <sheet name="Победы 7-1" sheetId="19" r:id="rId7"/>
    <sheet name="Победы 8" sheetId="18" r:id="rId8"/>
    <sheet name="Победы 9" sheetId="17" r:id="rId9"/>
    <sheet name="Акад.5" sheetId="16" r:id="rId10"/>
    <sheet name="Акад.5-1" sheetId="15" r:id="rId11"/>
    <sheet name="Акад.11" sheetId="14" r:id="rId12"/>
    <sheet name="Акад.13" sheetId="13" r:id="rId13"/>
    <sheet name="Акад.15" sheetId="12" r:id="rId14"/>
    <sheet name="Акад.17" sheetId="7" r:id="rId15"/>
    <sheet name="Вав.2" sheetId="6" r:id="rId16"/>
    <sheet name="Вав.4" sheetId="25" r:id="rId17"/>
    <sheet name="Вав.10" sheetId="24" r:id="rId18"/>
    <sheet name="Кор.4" sheetId="23" r:id="rId19"/>
    <sheet name="Кор.6" sheetId="22" r:id="rId20"/>
    <sheet name="Кор.8" sheetId="21" r:id="rId21"/>
    <sheet name="Итоги" sheetId="3" r:id="rId22"/>
  </sheets>
  <calcPr calcId="125725"/>
</workbook>
</file>

<file path=xl/calcChain.xml><?xml version="1.0" encoding="utf-8"?>
<calcChain xmlns="http://schemas.openxmlformats.org/spreadsheetml/2006/main">
  <c r="D11" i="23"/>
  <c r="D11" i="18"/>
  <c r="D11" i="20"/>
  <c r="D11" i="17"/>
  <c r="D11" i="6"/>
  <c r="D11" i="22"/>
  <c r="D11" i="21"/>
  <c r="D17" s="1"/>
  <c r="D11" i="16"/>
  <c r="D11" i="11"/>
  <c r="D11" i="3" s="1"/>
  <c r="D11" i="15"/>
  <c r="D13" i="3"/>
  <c r="D14"/>
  <c r="D16" i="26"/>
  <c r="D17" s="1"/>
  <c r="B46" i="24"/>
  <c r="C16" s="1"/>
  <c r="C17" s="1"/>
  <c r="B51" i="26"/>
  <c r="C16" s="1"/>
  <c r="C17" s="1"/>
  <c r="C11" i="3"/>
  <c r="C13"/>
  <c r="C14"/>
  <c r="C15"/>
  <c r="B11"/>
  <c r="B13"/>
  <c r="B15"/>
  <c r="B22" i="26"/>
  <c r="B16" s="1"/>
  <c r="B22" i="22"/>
  <c r="B16" s="1"/>
  <c r="B22" i="16"/>
  <c r="B16" s="1"/>
  <c r="B22" i="15"/>
  <c r="B16"/>
  <c r="B17" s="1"/>
  <c r="E17" s="1"/>
  <c r="B22" i="24"/>
  <c r="B16" s="1"/>
  <c r="D12" i="3"/>
  <c r="C12"/>
  <c r="D10"/>
  <c r="C10"/>
  <c r="B12"/>
  <c r="B10"/>
  <c r="D15" i="7"/>
  <c r="D15" i="3" s="1"/>
  <c r="C15" i="7"/>
  <c r="B15"/>
  <c r="B49" i="23"/>
  <c r="C16" s="1"/>
  <c r="C17" s="1"/>
  <c r="B14" i="7"/>
  <c r="B17" s="1"/>
  <c r="B15" i="23"/>
  <c r="B49" i="14"/>
  <c r="B49" i="15"/>
  <c r="B50" i="19"/>
  <c r="C16" s="1"/>
  <c r="C17" s="1"/>
  <c r="B22" i="20"/>
  <c r="B49"/>
  <c r="B49" i="8"/>
  <c r="B47" i="5"/>
  <c r="B48" i="6"/>
  <c r="B21"/>
  <c r="B49" i="21"/>
  <c r="B50" i="22"/>
  <c r="C16" s="1"/>
  <c r="C17" s="1"/>
  <c r="B22" i="23"/>
  <c r="B22" i="25"/>
  <c r="B49"/>
  <c r="B49" i="7"/>
  <c r="C16" s="1"/>
  <c r="B79"/>
  <c r="D16" s="1"/>
  <c r="B22"/>
  <c r="D16" i="12"/>
  <c r="B76"/>
  <c r="B49" i="13"/>
  <c r="C16" s="1"/>
  <c r="B22"/>
  <c r="B72" i="14"/>
  <c r="D16" s="1"/>
  <c r="D17" s="1"/>
  <c r="B49" i="16"/>
  <c r="B21" i="5"/>
  <c r="B16" s="1"/>
  <c r="B49" i="11"/>
  <c r="B22"/>
  <c r="B48" i="10"/>
  <c r="B22"/>
  <c r="B70" i="26"/>
  <c r="B22" i="8"/>
  <c r="B22" i="19"/>
  <c r="B49" i="18"/>
  <c r="C16" s="1"/>
  <c r="B22"/>
  <c r="B22" i="17"/>
  <c r="B49"/>
  <c r="E18" i="26"/>
  <c r="E15"/>
  <c r="E13"/>
  <c r="E12"/>
  <c r="E11"/>
  <c r="E10"/>
  <c r="B22" i="21"/>
  <c r="B16"/>
  <c r="B19" s="1"/>
  <c r="E18"/>
  <c r="C16"/>
  <c r="C17"/>
  <c r="E16"/>
  <c r="E15"/>
  <c r="E13"/>
  <c r="E12"/>
  <c r="E10"/>
  <c r="E18" i="22"/>
  <c r="D17"/>
  <c r="E15"/>
  <c r="E13"/>
  <c r="E12"/>
  <c r="E11"/>
  <c r="E10"/>
  <c r="B16" i="23"/>
  <c r="B17" s="1"/>
  <c r="E17" s="1"/>
  <c r="E18"/>
  <c r="D17"/>
  <c r="E15"/>
  <c r="E13"/>
  <c r="E12"/>
  <c r="E11"/>
  <c r="E10"/>
  <c r="E18" i="24"/>
  <c r="D17"/>
  <c r="E15"/>
  <c r="E13"/>
  <c r="E12"/>
  <c r="E11"/>
  <c r="E10"/>
  <c r="B16" i="25"/>
  <c r="B19" s="1"/>
  <c r="E18"/>
  <c r="C16"/>
  <c r="C17"/>
  <c r="D17"/>
  <c r="E15"/>
  <c r="E13"/>
  <c r="E12"/>
  <c r="E11"/>
  <c r="E10"/>
  <c r="B16" i="6"/>
  <c r="B19"/>
  <c r="E18"/>
  <c r="B17"/>
  <c r="C16"/>
  <c r="E16" s="1"/>
  <c r="D17"/>
  <c r="E15"/>
  <c r="E13"/>
  <c r="E12"/>
  <c r="E11"/>
  <c r="E10"/>
  <c r="B16" i="7"/>
  <c r="B19"/>
  <c r="E18"/>
  <c r="E15"/>
  <c r="E13"/>
  <c r="E12"/>
  <c r="E11"/>
  <c r="E10"/>
  <c r="B50" i="12"/>
  <c r="B22"/>
  <c r="B16"/>
  <c r="B17" s="1"/>
  <c r="E18"/>
  <c r="C16"/>
  <c r="C17" s="1"/>
  <c r="D17"/>
  <c r="E16"/>
  <c r="E15"/>
  <c r="E13"/>
  <c r="E12"/>
  <c r="E11"/>
  <c r="E10"/>
  <c r="B16" i="13"/>
  <c r="B19" s="1"/>
  <c r="E18"/>
  <c r="B17"/>
  <c r="D17"/>
  <c r="E15"/>
  <c r="E13"/>
  <c r="E12"/>
  <c r="E11"/>
  <c r="E10"/>
  <c r="B22" i="14"/>
  <c r="B16" s="1"/>
  <c r="E18"/>
  <c r="C16"/>
  <c r="C17" s="1"/>
  <c r="E15"/>
  <c r="E13"/>
  <c r="E12"/>
  <c r="E11"/>
  <c r="E10"/>
  <c r="E18" i="15"/>
  <c r="C16"/>
  <c r="C17" s="1"/>
  <c r="D17"/>
  <c r="E15"/>
  <c r="E13"/>
  <c r="E12"/>
  <c r="E11"/>
  <c r="E10"/>
  <c r="E18" i="16"/>
  <c r="C16"/>
  <c r="C17"/>
  <c r="D17"/>
  <c r="E15"/>
  <c r="E13"/>
  <c r="E12"/>
  <c r="E11"/>
  <c r="E10"/>
  <c r="C16" i="17"/>
  <c r="C17"/>
  <c r="C16" i="20"/>
  <c r="C17" s="1"/>
  <c r="C16" i="8"/>
  <c r="C17"/>
  <c r="B17"/>
  <c r="C16" i="10"/>
  <c r="C17"/>
  <c r="B16"/>
  <c r="B17" s="1"/>
  <c r="E17" s="1"/>
  <c r="C16" i="5"/>
  <c r="C17" s="1"/>
  <c r="B16" i="18"/>
  <c r="B17" s="1"/>
  <c r="B16" i="17"/>
  <c r="B19" s="1"/>
  <c r="B16" i="19"/>
  <c r="B17" s="1"/>
  <c r="D16" i="8"/>
  <c r="D17" s="1"/>
  <c r="E17" s="1"/>
  <c r="B62"/>
  <c r="E18" i="17"/>
  <c r="D17"/>
  <c r="E15"/>
  <c r="E13"/>
  <c r="E12"/>
  <c r="E11"/>
  <c r="E10"/>
  <c r="E18" i="18"/>
  <c r="D17"/>
  <c r="E15"/>
  <c r="E13"/>
  <c r="E12"/>
  <c r="E11"/>
  <c r="E10"/>
  <c r="E18" i="19"/>
  <c r="D17"/>
  <c r="E15"/>
  <c r="E13"/>
  <c r="E12"/>
  <c r="E11"/>
  <c r="E10"/>
  <c r="B16" i="20"/>
  <c r="B19" s="1"/>
  <c r="E18"/>
  <c r="D17"/>
  <c r="E15"/>
  <c r="E13"/>
  <c r="E12"/>
  <c r="E11"/>
  <c r="E10"/>
  <c r="B16" i="8"/>
  <c r="B19" s="1"/>
  <c r="E18"/>
  <c r="E16"/>
  <c r="E15"/>
  <c r="E13"/>
  <c r="E12"/>
  <c r="E11"/>
  <c r="E10"/>
  <c r="B16" i="11"/>
  <c r="B19" s="1"/>
  <c r="E18" i="10"/>
  <c r="D17"/>
  <c r="E16"/>
  <c r="E15"/>
  <c r="E13"/>
  <c r="E12"/>
  <c r="E11"/>
  <c r="E10"/>
  <c r="C16" i="11"/>
  <c r="C17" s="1"/>
  <c r="E18"/>
  <c r="D17"/>
  <c r="E16"/>
  <c r="E15"/>
  <c r="E13"/>
  <c r="E12"/>
  <c r="E11"/>
  <c r="E10"/>
  <c r="E15" i="5"/>
  <c r="E18"/>
  <c r="D17"/>
  <c r="E13"/>
  <c r="E12"/>
  <c r="E11"/>
  <c r="E10"/>
  <c r="E13" i="3" l="1"/>
  <c r="E12"/>
  <c r="E10"/>
  <c r="E16" i="14"/>
  <c r="B19"/>
  <c r="B17"/>
  <c r="E17" s="1"/>
  <c r="C17" i="13"/>
  <c r="E16"/>
  <c r="B19" i="24"/>
  <c r="E16"/>
  <c r="B17"/>
  <c r="E17" s="1"/>
  <c r="C17" i="7"/>
  <c r="E16"/>
  <c r="E16" i="26"/>
  <c r="B17"/>
  <c r="E17" s="1"/>
  <c r="B19"/>
  <c r="C17" i="18"/>
  <c r="E16"/>
  <c r="B16" i="3"/>
  <c r="B17" s="1"/>
  <c r="B17" i="5"/>
  <c r="E17" s="1"/>
  <c r="E16"/>
  <c r="B19"/>
  <c r="B17" i="22"/>
  <c r="E17" s="1"/>
  <c r="B19"/>
  <c r="E16"/>
  <c r="B19" i="16"/>
  <c r="B17"/>
  <c r="E17" s="1"/>
  <c r="E16"/>
  <c r="E17" i="13"/>
  <c r="E15" i="3"/>
  <c r="E17" i="18"/>
  <c r="E17" i="19"/>
  <c r="E17" i="12"/>
  <c r="D17" i="3"/>
  <c r="B19" i="23"/>
  <c r="B17" i="21"/>
  <c r="E17" s="1"/>
  <c r="E16" i="20"/>
  <c r="B17"/>
  <c r="E17" s="1"/>
  <c r="B19" i="10"/>
  <c r="B19" i="19"/>
  <c r="E16" i="17"/>
  <c r="B17"/>
  <c r="E17" s="1"/>
  <c r="B17" i="11"/>
  <c r="E17" s="1"/>
  <c r="E16" i="25"/>
  <c r="E11" i="21"/>
  <c r="D17" i="7"/>
  <c r="E17" s="1"/>
  <c r="B14" i="3"/>
  <c r="E14" s="1"/>
  <c r="C16"/>
  <c r="C17" s="1"/>
  <c r="B19" i="12"/>
  <c r="E11" i="3"/>
  <c r="D16"/>
  <c r="E16" i="15"/>
  <c r="C17" i="6"/>
  <c r="E17" s="1"/>
  <c r="B17" i="25"/>
  <c r="E17" s="1"/>
  <c r="E16" i="23"/>
  <c r="E16" i="19"/>
  <c r="B19" i="15"/>
  <c r="B19" i="18"/>
  <c r="E17" i="3" l="1"/>
  <c r="E16"/>
</calcChain>
</file>

<file path=xl/sharedStrings.xml><?xml version="1.0" encoding="utf-8"?>
<sst xmlns="http://schemas.openxmlformats.org/spreadsheetml/2006/main" count="1457" uniqueCount="380">
  <si>
    <t>Содержание</t>
  </si>
  <si>
    <t>Всего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</si>
  <si>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</si>
  <si>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</si>
  <si>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</si>
  <si>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</si>
  <si>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</si>
  <si>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</si>
  <si>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</si>
  <si>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</si>
  <si>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</si>
  <si>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Тариф</t>
  </si>
  <si>
    <t>Площ.  помещ.(м2)</t>
  </si>
  <si>
    <t xml:space="preserve">(10.12.2012) Очистка территории от снега </t>
  </si>
  <si>
    <t xml:space="preserve">(31.05.2012) ремонт входного тамбура, материалы </t>
  </si>
  <si>
    <t xml:space="preserve">(27.04.2012) лампы </t>
  </si>
  <si>
    <t xml:space="preserve">(21.05.2012) ремонт и утепление входного тамбура </t>
  </si>
  <si>
    <t xml:space="preserve">(31.05.2012) материалы на благоустройство </t>
  </si>
  <si>
    <t xml:space="preserve">(30.03.2012) материалы на изоляцию трубопроводов отопления и хгвс в подвале и на чердаке </t>
  </si>
  <si>
    <t xml:space="preserve">(31.08.2012) манометры </t>
  </si>
  <si>
    <t xml:space="preserve">(28.09.2012) пеноплекс, счётчики, пена монт. И др. </t>
  </si>
  <si>
    <t xml:space="preserve">(31.07.2012) замена приборов освещения </t>
  </si>
  <si>
    <t>(30.03.2012) измерения энергетической безопасности дог.№16-2012 от 09.03.2012</t>
  </si>
  <si>
    <t xml:space="preserve">(29.06.2012) материалы на благоустройство </t>
  </si>
  <si>
    <t>дератизация</t>
  </si>
  <si>
    <t>Услуги банка</t>
  </si>
  <si>
    <t xml:space="preserve"> Охрана</t>
  </si>
  <si>
    <t>Налог на имущество</t>
  </si>
  <si>
    <t xml:space="preserve">Услуги  Выч.центра, </t>
  </si>
  <si>
    <t>Бланки пасп.стола, полигр.усл.</t>
  </si>
  <si>
    <t>Содержание служебного транспорта</t>
  </si>
  <si>
    <t>Канцелярсккие расходы</t>
  </si>
  <si>
    <t>Услуги связи</t>
  </si>
  <si>
    <t>Содерж. оргтехники, оргтехника</t>
  </si>
  <si>
    <t>Командировки</t>
  </si>
  <si>
    <t xml:space="preserve">Обучение </t>
  </si>
  <si>
    <t>о расходах на содержание и ремонт общего имущества  за   2012 г</t>
  </si>
  <si>
    <t>ОТЧЁТ   ГУП "ЖКХ ТНЦ СО РАН"</t>
  </si>
  <si>
    <t>Кол-во зарегистр.</t>
  </si>
  <si>
    <t xml:space="preserve">(31.05.2012) материалы на благоустройство, грунт, краска и др. </t>
  </si>
  <si>
    <t>Статья "Содержание жилья"</t>
  </si>
  <si>
    <t>Прочие доходы получено</t>
  </si>
  <si>
    <t>Расходы на оплату труда АУП</t>
  </si>
  <si>
    <t>Начисления на з/плату АУП</t>
  </si>
  <si>
    <t>Содерж.адм.помещений: (аренда, ком.услуги).</t>
  </si>
  <si>
    <t>Расходы на оплату труда АДС</t>
  </si>
  <si>
    <t>Начисления на з/плату АДС</t>
  </si>
  <si>
    <t>Статья "Текущий ремонт"</t>
  </si>
  <si>
    <t>(30.01.2012) материалы рем.сис.отопления, труба, краны шар.</t>
  </si>
  <si>
    <t>(31.08.2012)  лампы, отлив, зажимы и др.помещ. Общего польз.</t>
  </si>
  <si>
    <t>(30.03.2012) материалы для рем. Двери</t>
  </si>
  <si>
    <t xml:space="preserve">(16.07.2012) благоустройство площадки для сбора ТБО </t>
  </si>
  <si>
    <t>(31.05.2012) материалы рем.сис. ХВС краны шар, задвижки и др.</t>
  </si>
  <si>
    <t>(29.06.2012) материалы на рем.сис.канализ. Резина, труба, переходник</t>
  </si>
  <si>
    <t xml:space="preserve">(27.06.2012) ГСМ, газонокос.2 квартал </t>
  </si>
  <si>
    <t>материалы на ремонт сис.освещения</t>
  </si>
  <si>
    <t>Обслуживание ККМ,программы</t>
  </si>
  <si>
    <t>Расходы на ЗП дворник и технички</t>
  </si>
  <si>
    <t>Начисления наЗП дворник и технички</t>
  </si>
  <si>
    <t xml:space="preserve">(31.05.2012) материалы на ремонт старого входа </t>
  </si>
  <si>
    <t xml:space="preserve">(02.05.2012) установка метал. Двери на пожарн. Входе </t>
  </si>
  <si>
    <t xml:space="preserve">(27.07.2012) стекло </t>
  </si>
  <si>
    <t xml:space="preserve">(31.08.2012) лампы уголок, арматура и др. </t>
  </si>
  <si>
    <t xml:space="preserve">(30.03.2012) лампы </t>
  </si>
  <si>
    <t xml:space="preserve">(27.04.2012) лампы, хоз.матер. </t>
  </si>
  <si>
    <t xml:space="preserve">(23.01.2012) выключатель </t>
  </si>
  <si>
    <t xml:space="preserve">(29.06.2012) лампы, замки, порошок и др, </t>
  </si>
  <si>
    <t>(30.11.2012) краны шар. Сис.ГВС</t>
  </si>
  <si>
    <t>(31.08.2012) манометры, трубы, отводы, фильтры и др. сис.ГВС</t>
  </si>
  <si>
    <t>(28.09.2012) манометры ГВС</t>
  </si>
  <si>
    <t>(29.02.2012) замена запорной арматуры, материалы сис.ХВС</t>
  </si>
  <si>
    <t>(30.11.2012) светильник, гофротруба, др. сис.электросн.</t>
  </si>
  <si>
    <t>(28.09.2012) автоматы, выключ., разъёмы, зажимы, розет. сис.освещ.</t>
  </si>
  <si>
    <t>(31.10.2012) рубильник сис.освещ.</t>
  </si>
  <si>
    <t>(29.06.2012) материалы на благоустройство  краска</t>
  </si>
  <si>
    <t xml:space="preserve">Расходы на ЗП дворник </t>
  </si>
  <si>
    <t xml:space="preserve">Начисления наЗП дворник </t>
  </si>
  <si>
    <t>Фактический тариф</t>
  </si>
  <si>
    <t xml:space="preserve">(29.06.2012) лампы </t>
  </si>
  <si>
    <t xml:space="preserve">(31.08.2012) светильники, лампы, кабель, и др. </t>
  </si>
  <si>
    <t xml:space="preserve">(17.07.2012) благоустройство плащадки для сбора ТБО </t>
  </si>
  <si>
    <t xml:space="preserve">(30.03.2012) лампы, материалы </t>
  </si>
  <si>
    <t xml:space="preserve">(18.06.2012) теплоизоляция труб, </t>
  </si>
  <si>
    <t xml:space="preserve">(29.06.2012) материалы </t>
  </si>
  <si>
    <t xml:space="preserve">(31.08.2012) затворы дисковые </t>
  </si>
  <si>
    <t xml:space="preserve">(27.07.2012) затвор, кран шар., водосчётчики, фильтры, заглушки подводки и др. </t>
  </si>
  <si>
    <t xml:space="preserve">(31.05.2012) материалы </t>
  </si>
  <si>
    <t xml:space="preserve">(28.12.2012) датчики движения </t>
  </si>
  <si>
    <t xml:space="preserve">(28.09.2012) лампы, светильники </t>
  </si>
  <si>
    <t xml:space="preserve">(22.08.2012) замена приборов освещения </t>
  </si>
  <si>
    <t xml:space="preserve">(30.03.2012) материалы </t>
  </si>
  <si>
    <t>фактический тариф</t>
  </si>
  <si>
    <t xml:space="preserve">(16.11.2012) сбивание сосулек </t>
  </si>
  <si>
    <t>(24.08.2012) ремонт кровли дог. №2 от 09.08.2012</t>
  </si>
  <si>
    <t xml:space="preserve">(27.07.2012) брусок, стекло и др. </t>
  </si>
  <si>
    <t xml:space="preserve">(27.07.2012) замок </t>
  </si>
  <si>
    <t xml:space="preserve">(31.08.2012)  лампы, дюбель, штапик и др. </t>
  </si>
  <si>
    <t xml:space="preserve">(31.05.2012) материалы на благоустройство, лампы, светильники </t>
  </si>
  <si>
    <t xml:space="preserve">(12.11.2012) теплоизоляция на трубопроводы системы отопления </t>
  </si>
  <si>
    <t xml:space="preserve">(12.11.2012) трубы для ремонта системы отопления </t>
  </si>
  <si>
    <t xml:space="preserve">(31.08.2012)  фильтры, клапаны, манометры краны и др, </t>
  </si>
  <si>
    <t xml:space="preserve">(30.11.2012) зажимы и др. </t>
  </si>
  <si>
    <t>(30.03.2012) измерения энергетической безопасности дог.№18-2012 от 01.04.2012</t>
  </si>
  <si>
    <t xml:space="preserve">(31.10.2012) датчики  движения, рассеиватели, фотореле, кабель и др. </t>
  </si>
  <si>
    <t xml:space="preserve">(08.10.2012) Установка датчиков движения на систему освещения 28 шт. </t>
  </si>
  <si>
    <t>Изготовление и монтаж тамбурных дверей и перегородок дог.подр. №36 от 12.04.2012</t>
  </si>
  <si>
    <t>Статья "Капитальный  ремонт"</t>
  </si>
  <si>
    <t xml:space="preserve">(31.08.2012) лампы уголок, и др. </t>
  </si>
  <si>
    <t xml:space="preserve">(01.10.2012) бетонир. Порожков, укладка плитки, расчистка стен </t>
  </si>
  <si>
    <t xml:space="preserve">(20.07.2012) теплоизоляция труб, </t>
  </si>
  <si>
    <t xml:space="preserve">(31.08.2012) материалы на изоляцию трубопроводов отопления </t>
  </si>
  <si>
    <t xml:space="preserve">изготовление и монтаж окна с дверью (8шт.) </t>
  </si>
  <si>
    <t xml:space="preserve">(31.08.2012)  лампы уголок, </t>
  </si>
  <si>
    <t xml:space="preserve">(29.02.2012) прочистка канализации </t>
  </si>
  <si>
    <t xml:space="preserve">(28.09.2012) кабель </t>
  </si>
  <si>
    <t xml:space="preserve">(30.11.2012) кабель </t>
  </si>
  <si>
    <t xml:space="preserve">(06.09.2012) ремонт кровли </t>
  </si>
  <si>
    <t>(05.01.2012) установка системы видеонаблюдения дог.№26/02 от 22.02.2012</t>
  </si>
  <si>
    <t xml:space="preserve">(30.03.2012) видеокамера и материалы переданы ООО "Линк-сервис" </t>
  </si>
  <si>
    <t xml:space="preserve">(31.08.2012) лампы </t>
  </si>
  <si>
    <t xml:space="preserve">(20.07.2012) теплоизоляция труб </t>
  </si>
  <si>
    <t xml:space="preserve">(30.08.2012) ремонт цоколя, замена дверей устройство входов в подвал </t>
  </si>
  <si>
    <t>(05.11.2012) монтаж козырьков над балконами 4 шт. дог.№12 от 02.05.2012</t>
  </si>
  <si>
    <t xml:space="preserve">(31.08.2012) скамья на мет. Нож.,  лампы и др. </t>
  </si>
  <si>
    <t xml:space="preserve">ремонт системы отопления, модернизация тепловых узлов </t>
  </si>
  <si>
    <t xml:space="preserve">(08.08.2012) изготовление и монтаж окон </t>
  </si>
  <si>
    <t xml:space="preserve">(31.08.2012) рубероид, лампы, и др. </t>
  </si>
  <si>
    <t xml:space="preserve">(25.09.2012) оборудование для детской площадки </t>
  </si>
  <si>
    <t>Расходы на ЗП дворник , техничка</t>
  </si>
  <si>
    <t>Начисления наЗП дворник техничка</t>
  </si>
  <si>
    <t>(30.03.2012) материалы рем. Двери</t>
  </si>
  <si>
    <t xml:space="preserve">(17.07.2012) благоустройство площадки для сбора ТБО </t>
  </si>
  <si>
    <t>(31.05.2012) материалы сис.канализ.</t>
  </si>
  <si>
    <t>Расходы на ЗП дворник техничка</t>
  </si>
  <si>
    <t xml:space="preserve">(31.05.2012) материалы на благоустройство, грунт, краска (27.07.2012) мешки и др. и др. </t>
  </si>
  <si>
    <t>(30.11.2012) краны шар., счётчик воды (ГВС)</t>
  </si>
  <si>
    <t>(28.09.2012) счётчик хол. Гор. Воды (ГВС)</t>
  </si>
  <si>
    <t>(31.10.2012) кран шаровый (ГВС)</t>
  </si>
  <si>
    <t>(29.06.2012) замена крана в кв.10 ХВС)</t>
  </si>
  <si>
    <t>Начисления наЗП дворник  техничка</t>
  </si>
  <si>
    <t>(27.08.2012) ремонт системы отопления</t>
  </si>
  <si>
    <t>(31.08.2012) трубы, манометры, краны шар., и др. (ГВС)</t>
  </si>
  <si>
    <t>(31.10.2012) кран шар., водосчётчик (ГВС)</t>
  </si>
  <si>
    <t>(27.07.2012) кран шар, бочата и др. (ХВС)</t>
  </si>
  <si>
    <t>(31.05.2012) материалы сис. Канализ.</t>
  </si>
  <si>
    <t xml:space="preserve">(03.05.2012) проверка сметы на ремонт крыши </t>
  </si>
  <si>
    <t xml:space="preserve">(27.07.2012) мешки шланг полив. и др. </t>
  </si>
  <si>
    <t>(27.07.2012) брусок, гвозди для дверей</t>
  </si>
  <si>
    <t>(31.08.2012) краны шар, манометры, сгоны и др.  (ГВС)</t>
  </si>
  <si>
    <t xml:space="preserve">(31.05.2012) материалы на благоустройство, шланг, грунт, краска и др. </t>
  </si>
  <si>
    <t>Расходы на ЗП дворник  техничка</t>
  </si>
  <si>
    <t>(31.08.2012) манометры, фильтры, хомуты и др.  (ГВС)</t>
  </si>
  <si>
    <t>(31.10.2012) фильтр РН20  (ГВС)</t>
  </si>
  <si>
    <t>(30.03.2012) краны шар. И др. (ХВС)</t>
  </si>
  <si>
    <t>(28.09.2012) праймер битумный, биполь, провод (Э/снабж.)</t>
  </si>
  <si>
    <t>Обслуж. Приборов учёта получено</t>
  </si>
  <si>
    <t xml:space="preserve">(28.12.2012) Стекло </t>
  </si>
  <si>
    <t xml:space="preserve">(27.04.2012) лампы, хоз.материалы </t>
  </si>
  <si>
    <t xml:space="preserve">(17.02.2012) материалы на ремонт кухни </t>
  </si>
  <si>
    <t xml:space="preserve">(31.08.2012) лампы, уголок, шпингалет, пружины, ручки </t>
  </si>
  <si>
    <t xml:space="preserve">(17.02.2012) Отделка помещений кухни </t>
  </si>
  <si>
    <t xml:space="preserve">(31.05.2012) материалы замки, лампы, хоз.матер. </t>
  </si>
  <si>
    <t xml:space="preserve">(29.06.2012) лампы, замки, порошок и др. </t>
  </si>
  <si>
    <t xml:space="preserve">(30.01.2012) материалы на замену запорной арматуры </t>
  </si>
  <si>
    <t xml:space="preserve">(28.09.2012) кран шаров. </t>
  </si>
  <si>
    <t xml:space="preserve">(31.10.2012) счётчик воды, краны шар., трубы и др. </t>
  </si>
  <si>
    <t xml:space="preserve">(31.08.2012) краны шар., манометры, сгоны </t>
  </si>
  <si>
    <t xml:space="preserve">(29.06.2012) ремонт стояка в кв.173 </t>
  </si>
  <si>
    <t xml:space="preserve">(30.10.2012) ремонт системы (авария) </t>
  </si>
  <si>
    <t xml:space="preserve">(29.06.2012) ремонт в подвале </t>
  </si>
  <si>
    <t xml:space="preserve">(28.09.2012) кабель, розетки, выключатели, автоматы, и др. </t>
  </si>
  <si>
    <t xml:space="preserve">установка метал.двери </t>
  </si>
  <si>
    <t>многоквартирного дома по адресу                пр.Академический д.5</t>
  </si>
  <si>
    <t>(30.03.2012) материалы труба (ХВС)</t>
  </si>
  <si>
    <t>(30.03.2012) материалы  двери</t>
  </si>
  <si>
    <t>Налоги (земельн.,трансп.,эколог, УСН).</t>
  </si>
  <si>
    <t xml:space="preserve">(27.04.2012) лампы, автомат выключатель, хоз.материалы </t>
  </si>
  <si>
    <t xml:space="preserve">(30.03.201) материалы лампы </t>
  </si>
  <si>
    <t xml:space="preserve">(31.05.2012) светильники, лампы, хоз.матер. </t>
  </si>
  <si>
    <t xml:space="preserve">(30.11.2012) насос циркуляционный </t>
  </si>
  <si>
    <t xml:space="preserve">(31.08.2012) трубы, муфты, краны шар., манометры,  переходы и др. </t>
  </si>
  <si>
    <t xml:space="preserve">(30.11.2012) краны шар., подводка </t>
  </si>
  <si>
    <t xml:space="preserve">(31.10.2012) трубы, подводки, переходники, отводы </t>
  </si>
  <si>
    <t xml:space="preserve">(30.01.2012) ремонт водорамки, замена стояка отопления, чеканка чугунных раструбов, материалы </t>
  </si>
  <si>
    <t xml:space="preserve">(28.09.2012) ремонт узла ХВС </t>
  </si>
  <si>
    <t xml:space="preserve">(28.09.2012) отводы </t>
  </si>
  <si>
    <t xml:space="preserve">(12.11.2012) замена выпуска от подвала до колодца </t>
  </si>
  <si>
    <t xml:space="preserve">(31.10.2012) лампы, стартёры </t>
  </si>
  <si>
    <t xml:space="preserve">(28.12.2012) выключатель, лампы </t>
  </si>
  <si>
    <t xml:space="preserve">(28.09.2012) пускатель, автоматы, выключатели, розетки, зажимы </t>
  </si>
  <si>
    <t xml:space="preserve">(30.11.2012) светильники, лампы, стартеры </t>
  </si>
  <si>
    <t xml:space="preserve">(30.07.2012) устройство отмостки и ремонт цоколя </t>
  </si>
  <si>
    <t>(15.08.2012) ремонт мягкой кровли дог.подр. №4/07 от 25.07.2012</t>
  </si>
  <si>
    <t>(28.04.2012) монтаж козырьков над лоджиями балконов 5шт. дог.№10 от 02.04.2012</t>
  </si>
  <si>
    <t xml:space="preserve">(27.07.2012) брусок(4), дюбель саморез и др. </t>
  </si>
  <si>
    <t xml:space="preserve">(23.01.2012) лампа освещения </t>
  </si>
  <si>
    <t xml:space="preserve">(31.08.2012) лампа, дюбель, саморезы, др. </t>
  </si>
  <si>
    <t xml:space="preserve">(31.05.2012) , лампы, брусок и др. </t>
  </si>
  <si>
    <t xml:space="preserve">(29.06.2012) замена краны кв.90 </t>
  </si>
  <si>
    <t xml:space="preserve">(28.12.2012) лампы ДРВ </t>
  </si>
  <si>
    <t xml:space="preserve">устройство теплоизоляции на систему отопления в подвале и на чердаке </t>
  </si>
  <si>
    <t xml:space="preserve">(27.07.2012) брусок, стекло </t>
  </si>
  <si>
    <t xml:space="preserve">(21.11.2012) ремонт входных групп и устройство козырьков п.1-9 </t>
  </si>
  <si>
    <t xml:space="preserve">(31.05.2012) лампы, цемент </t>
  </si>
  <si>
    <t xml:space="preserve">(30.11.2012) воздухоотводчики </t>
  </si>
  <si>
    <t xml:space="preserve">(28.09.2012) автоматы, датчики движения </t>
  </si>
  <si>
    <t xml:space="preserve">установка мет.двери в под.6 </t>
  </si>
  <si>
    <t>(19.04.2012) изготовление и монтаж изделий из ПВХ (Двери) 7 шт. дог.№2 от 19.04.2012</t>
  </si>
  <si>
    <t xml:space="preserve">(27.07.2012) навес, затвор, нащельник и др. </t>
  </si>
  <si>
    <t xml:space="preserve">(30.03.2012) материалы, скобы, шурупы, лента мет. </t>
  </si>
  <si>
    <t>(19.04.2012) изготовление и монтаж изделий из ПВХ (окна) 69 шт. дог.№1 от 19.04.2012</t>
  </si>
  <si>
    <t xml:space="preserve">(31.08.2012) лампа, диван на мет.ножках, скамья, пена </t>
  </si>
  <si>
    <t>(06.04.2012) ремонт под.№2.4 дог.№4 от 19.04.2012</t>
  </si>
  <si>
    <t xml:space="preserve">(29.06.2012) лампы, автоматы </t>
  </si>
  <si>
    <t>(06.04.2012) ремонт 1 этажей под.№2.5.6.7 дог.№3 от 19.04.2012</t>
  </si>
  <si>
    <t xml:space="preserve">(27.04.2012) лампы, стартеры, рассеиватели и др. </t>
  </si>
  <si>
    <t xml:space="preserve">(31.05.2012) установка вентилей для уборщиц </t>
  </si>
  <si>
    <t xml:space="preserve">(30.07.2012) устройство пешеходной дорожки </t>
  </si>
  <si>
    <t>установка почтовых ящиков в под. №2.5.6.7 дог. б/н от 16.05.2012</t>
  </si>
  <si>
    <t>(31.05.2012) ремонт под.№3 дог.№7 от 15.05.2012</t>
  </si>
  <si>
    <t>(15.05.2012) ремонт под.№4 дог.№6 от 05.05.2012</t>
  </si>
  <si>
    <t>(06.02.2012) ремонт под.№5 дог.№5 от 02.04.2012</t>
  </si>
  <si>
    <t xml:space="preserve">(30.03.2012) светильник, лампы, фотореле материалы </t>
  </si>
  <si>
    <t>(27.06.2012) ремонт под.№2 дог.№8 от 04.06.2012</t>
  </si>
  <si>
    <t xml:space="preserve">(31.08.2012) лампы, замок, др. </t>
  </si>
  <si>
    <t>(04.02.2012) ремонт под.№6 дог.№2 от 27.02.2012</t>
  </si>
  <si>
    <t xml:space="preserve">(29.06.2012) светильники, лампы, и др. </t>
  </si>
  <si>
    <t xml:space="preserve">(31.05.2012) светильники, лампы, фотореле, доводчик и др. </t>
  </si>
  <si>
    <t xml:space="preserve">(25.12.2012) ремонт подъезда №1 </t>
  </si>
  <si>
    <t xml:space="preserve">(30.01.2012) замена стояков отопления в кв.41, 43, 47 </t>
  </si>
  <si>
    <t xml:space="preserve">(30.03.2012) материалы переданы ООО Фаворит на рем.подъезда №1 </t>
  </si>
  <si>
    <t>(27.02.2012) замена приборов под.1 дог.№1 от 20.02.2012</t>
  </si>
  <si>
    <t xml:space="preserve">(26.06.2012) ремонт в подвале, материалы </t>
  </si>
  <si>
    <t xml:space="preserve">(31.10.2012) лампы, кабель </t>
  </si>
  <si>
    <t xml:space="preserve">(30.11.2012) лампа, рубильник </t>
  </si>
  <si>
    <t xml:space="preserve">(28.09.2012) выключатели, лампы </t>
  </si>
  <si>
    <t xml:space="preserve">замена окон в подъездах </t>
  </si>
  <si>
    <t xml:space="preserve">замена запорной арматуры на системе отопления </t>
  </si>
  <si>
    <t>многоквартирного дома по адресу                пр.Академический 5/1</t>
  </si>
  <si>
    <t>(30.03.2012) материалы для двери</t>
  </si>
  <si>
    <t xml:space="preserve">(23.01.2012) предохранитель, провод </t>
  </si>
  <si>
    <t xml:space="preserve">(29.06.2012) лампы, гофротруба и др. </t>
  </si>
  <si>
    <t xml:space="preserve">(30.03.2012) для установки циркул.насоса, материалы </t>
  </si>
  <si>
    <t>(31.05.2012) материалы (канализ.)</t>
  </si>
  <si>
    <t>многоквартирного дома по адресу                пр.Академический д.11</t>
  </si>
  <si>
    <t>(15.10.2012) благоустройство территории ООО РемСтройСервис</t>
  </si>
  <si>
    <t>(30.11.2012) замок, пена монтажная (двери)</t>
  </si>
  <si>
    <t>(31.07.2012) замена запорной арматуры (отопление)</t>
  </si>
  <si>
    <t>(31.08.2012) краны шар., манометры (ГВС)</t>
  </si>
  <si>
    <t>(31.10.2012) теплоссётчик, трубы, переходники, отводы и др,  (отоплен.)</t>
  </si>
  <si>
    <t>(29.02.2012) материалы (канализ)</t>
  </si>
  <si>
    <t>многоквартирного дома по адресу                пр.Академический д.13</t>
  </si>
  <si>
    <t>(06.08.2012) гидравлические испытания сис. Отопления</t>
  </si>
  <si>
    <t>(29.02.2012) материалы, клапан ГВС</t>
  </si>
  <si>
    <t>(30.01.2012) материалы  ГВС</t>
  </si>
  <si>
    <t>(29.06.2012) краны, материалы  ХВС</t>
  </si>
  <si>
    <t>(28.09.2012) краны шар. ХВС</t>
  </si>
  <si>
    <t>Налоги (земел.,трансп.,эколог, УСН).</t>
  </si>
  <si>
    <t>многоквартирного дома по адресу                пр.Академический д.15</t>
  </si>
  <si>
    <t>(29.02.2012) материалы, трубы, краны шар. И др. (отоплен.)</t>
  </si>
  <si>
    <t>(30.11.2012) краны шаровые ГВС</t>
  </si>
  <si>
    <t>(29.06.2012) ремонт стояка, материалы ГВС</t>
  </si>
  <si>
    <t>(30.01.2012) материалы краны шар, задвижки ГВС</t>
  </si>
  <si>
    <t>(31.08.2012) краны шар. Для манометра ГВС</t>
  </si>
  <si>
    <t>(31.10.2012) водосчётчик ВМГ, трубы, краны шар. И др. ГВС</t>
  </si>
  <si>
    <t>(29.06.2012) материалы ХВС</t>
  </si>
  <si>
    <t>(02.07.2012) цемент, трубы, куб ограждающий и др (канализ.)</t>
  </si>
  <si>
    <t>(28.09.2012) кабель, автоматы, цемент сис.э/сн</t>
  </si>
  <si>
    <t>(30.08.2012) материалы на благоустройство, мешки, порошок, ведро, лопата и др.</t>
  </si>
  <si>
    <t>многоквартирного дома по адресу                пр.Академический д.17</t>
  </si>
  <si>
    <t>с 01.04.</t>
  </si>
  <si>
    <t xml:space="preserve">(31.05.2012) материалы на благоустройство, грунт, краска мешки, порош., ведра  и др. </t>
  </si>
  <si>
    <t>(30.03.2012) материалы (двери)</t>
  </si>
  <si>
    <t>(30.11.2012) краны шар., уголки, переходники, сгоны, трубы (отопл.)</t>
  </si>
  <si>
    <t>(31.08.2012) манометры, краны шар, сгоны, муфты и др. ГВС</t>
  </si>
  <si>
    <t>(31.10.2012) водосчётчик ДУ65, краны шар., трубы, переходники и др. ГВС</t>
  </si>
  <si>
    <t>(28.09.2012) манометры  ГВС</t>
  </si>
  <si>
    <t>(31.05.2012) материалы ГВС</t>
  </si>
  <si>
    <t>(31.05.2012) краны шар., задвижки и др. ХВС</t>
  </si>
  <si>
    <t xml:space="preserve">(31.08.2012) диван на мет. Нож., скамья, лампы уголок, арматура и др. </t>
  </si>
  <si>
    <t xml:space="preserve">(29.06.2012) лампы, фотореле </t>
  </si>
  <si>
    <t xml:space="preserve">(31.05.2012) лампы, замки, розетки </t>
  </si>
  <si>
    <t xml:space="preserve">(30.03.2012) кабель </t>
  </si>
  <si>
    <t xml:space="preserve">(28.09.2012) кабель, автоматы, лампы </t>
  </si>
  <si>
    <t>установка метал.двери дог.№524/1 от 17.04.2012</t>
  </si>
  <si>
    <t xml:space="preserve">ремонт системы отопления автоматизация теплового узла </t>
  </si>
  <si>
    <t xml:space="preserve">(17.09.2012) ремонт цоколя, отмостки, водостоки </t>
  </si>
  <si>
    <t xml:space="preserve">(31.05.2012) лампы </t>
  </si>
  <si>
    <t xml:space="preserve">(28.09.2012) светильник, автоматы, лампы </t>
  </si>
  <si>
    <t xml:space="preserve">(31.10.2012) блок питания одноканальный </t>
  </si>
  <si>
    <t xml:space="preserve">(26.04.2012) устройство крыльца под.2,3 </t>
  </si>
  <si>
    <t xml:space="preserve">(31.07.2012) ремонт крылец под 10,11 </t>
  </si>
  <si>
    <t xml:space="preserve">(24.09.2012) ремонт крылец под.5,6,7,8,9,12 </t>
  </si>
  <si>
    <t xml:space="preserve">(23.01.2012) датчик движения </t>
  </si>
  <si>
    <t xml:space="preserve">(30.03.2012) материалы, лампы, рассеиватель </t>
  </si>
  <si>
    <t xml:space="preserve">(26.07.2012) ремонт входных групп </t>
  </si>
  <si>
    <t xml:space="preserve">(27.07.2012) гайки, гвозди, шпильки, брусок </t>
  </si>
  <si>
    <t xml:space="preserve">(31.08.2012) диван на мет. Нож.,  лампы,  уголок, арматура, труба и др. </t>
  </si>
  <si>
    <t xml:space="preserve">(30.03.2012) ремонт стояка подвал материалы </t>
  </si>
  <si>
    <t xml:space="preserve">(28.09.2012) бетон, кабель, автоматы, датчик движ. </t>
  </si>
  <si>
    <t xml:space="preserve">(31.10.2012) ГВЛ, профиль, датчик движения </t>
  </si>
  <si>
    <t xml:space="preserve">изготовление и монтаж оконных блоков из ПВХ </t>
  </si>
  <si>
    <t xml:space="preserve">изготов. И монтаж дверных блоков </t>
  </si>
  <si>
    <t xml:space="preserve">(29.06.2012) ремонт в кв.43, материалы </t>
  </si>
  <si>
    <t xml:space="preserve">(31.05.2012) плита на полки в кв.43 </t>
  </si>
  <si>
    <t xml:space="preserve">(31.08.2012)  лампы уголок, арматура, труба уголок и др. </t>
  </si>
  <si>
    <t xml:space="preserve">(29.02.2012) материалы на ремонт стояка в кв.№16 </t>
  </si>
  <si>
    <t>(17.03.2012) ремонт дог.№3 от 12.03.2012</t>
  </si>
  <si>
    <t xml:space="preserve">(29.06.2012) материалы на благоустройство, грунт </t>
  </si>
  <si>
    <t xml:space="preserve">(01.11.2012) изготовление и монтаж изделий из ПВХ (окна) </t>
  </si>
  <si>
    <t xml:space="preserve">(20.09.2012) ремонт тамбура и 1 этажа </t>
  </si>
  <si>
    <t xml:space="preserve">(31.08.2012) диван на мет. Нож.,  лампы уголок, арматура и др. </t>
  </si>
  <si>
    <t>многоквартирного дома по адресу                ул.Вавилова №2</t>
  </si>
  <si>
    <t>(30.03.2012) материалы рем. Дверей</t>
  </si>
  <si>
    <t xml:space="preserve">(29.06.2012) мешки, краска, порош. </t>
  </si>
  <si>
    <t>(30.03.2012) труба сис. Отопл.</t>
  </si>
  <si>
    <t>(31.05.2012) материалы сис.отопл.</t>
  </si>
  <si>
    <t>(31.08.2012) труба, счётчики, краны шар, и.др ГВС</t>
  </si>
  <si>
    <t>(31.10.2012) водосчётчик  ГВС</t>
  </si>
  <si>
    <t>(29.02.2012) краны шар., задвижки  ГВС</t>
  </si>
  <si>
    <t>(29.06.2012)краны шар., заглужки и др. ХВС</t>
  </si>
  <si>
    <t>(30.11.2012) счётчик воды ХВС</t>
  </si>
  <si>
    <t>(27.07.2012) соединение и др.  Канализ.</t>
  </si>
  <si>
    <t>многоквартирного дома по адресу                ул.Вавилова д.4</t>
  </si>
  <si>
    <t>(31.08.2012) краны шар. И др. ГВС</t>
  </si>
  <si>
    <t>(31.10.2012) водосчётчик ГВС</t>
  </si>
  <si>
    <t>(29.06.2012) материалы сис. Канализ.</t>
  </si>
  <si>
    <t>многоквартирного дома по адресу                ул.Вавилова д.10</t>
  </si>
  <si>
    <t>(30.12.2012) материалы  рем. Дверей</t>
  </si>
  <si>
    <t xml:space="preserve">(31.05.2012) материалы  лампы, датчик движения, брусок, плаха и др. </t>
  </si>
  <si>
    <t>(31.08.2012) манометры, краны шар, счётчики и др. ГВС</t>
  </si>
  <si>
    <t>(31.10.2012) трубы, тройники, муфты ГВС</t>
  </si>
  <si>
    <t>(29.06.2012) материалы краны шар. , труба ХВС</t>
  </si>
  <si>
    <t>(27.08.2012) ремонт вводного узла ХВС</t>
  </si>
  <si>
    <t>(30.11.2012) счётчик воды, краска  ХВС</t>
  </si>
  <si>
    <t>(30.11.2012) краны шаровые ХВС</t>
  </si>
  <si>
    <t>(15.05.2012) ремонт системы канализ.  дог.№5 от 05.05.2012</t>
  </si>
  <si>
    <t>(30.01.2012) чеканка чугун.раструбов канализ.</t>
  </si>
  <si>
    <t>(28.12.2012) счётчик СЕ 303 эл./снаб.</t>
  </si>
  <si>
    <t>(31.05.2012) материалы канализ.</t>
  </si>
  <si>
    <t>многоквартирного дома по адресу                ул.Королёва д.6</t>
  </si>
  <si>
    <t>(30.10.2012) счётчик воды  ГВС</t>
  </si>
  <si>
    <t>(31.08.2012) манометры, краны  ГВС</t>
  </si>
  <si>
    <t>(31.05.2012) материалы ХВС</t>
  </si>
  <si>
    <t xml:space="preserve">Расходы на ЗП дворник  </t>
  </si>
  <si>
    <t>(31.08.2012) манометры ГВС</t>
  </si>
  <si>
    <t>(30.03.2012) материалы сис. Канализ.</t>
  </si>
  <si>
    <t>(31.08.2012) краны шар., трубы и др. ХВС</t>
  </si>
  <si>
    <t>Расходы на оплату труда производственного персонала  и ИТР</t>
  </si>
  <si>
    <t>Начисления на з/плату производственного персонала  и ИТР</t>
  </si>
  <si>
    <t>(27.04.2012) ремонт системы канализ.дог.№4 от 26.03.2012</t>
  </si>
  <si>
    <t>многоквартирного дома по адресу                ул.30-летия Победы д.2</t>
  </si>
  <si>
    <t>многоквартирного дома по адресу                ул.Королёва д.8</t>
  </si>
  <si>
    <t>многоквартирного дома по адресу                ул.30-летия Победы д.3</t>
  </si>
  <si>
    <t>многоквартирного дома по адресу                ул.30-летия Победы д.4</t>
  </si>
  <si>
    <t>многоквартирного дома по адресу                ул.30-летия Победы д.5</t>
  </si>
  <si>
    <t>многоквартирного дома по адресу                ул.30-летия Победы д.6</t>
  </si>
  <si>
    <t>многоквартирного дома по адресу                ул.30-летия Победы д.7</t>
  </si>
  <si>
    <t>многоквартирного дома по адресу                ул.30-летия Победы д.7/1</t>
  </si>
  <si>
    <t>(31.08.2012) краны шар. И др (ГВС)</t>
  </si>
  <si>
    <t>многоквартирного дома по адресу                ул.30-летия Победы д.8</t>
  </si>
  <si>
    <t>многоквартирного дома по адресу                ул.30-летия Победы д.9</t>
  </si>
  <si>
    <t xml:space="preserve">(31.05.2012) материалы на детскую площ., краска, брусок и др. </t>
  </si>
  <si>
    <t xml:space="preserve">(31.05.2012) материалы на благоустройство, грунт, краска, порош., мешки  и др. </t>
  </si>
  <si>
    <t xml:space="preserve">(31.05.2012) материалы на благоустройство, грунт, краска мешки, порош, и др. </t>
  </si>
  <si>
    <t xml:space="preserve">(29.06.2012) рассада, краска </t>
  </si>
  <si>
    <t>(31.05.2012) краска</t>
  </si>
  <si>
    <t xml:space="preserve">(27.07.2012) материалы, канат, краска </t>
  </si>
  <si>
    <t>устройство стоянки дог.подр. №03/08 от 28.08.2012</t>
  </si>
  <si>
    <t>устройство стоянки дог.подр. №07/09 от 20.09.2012</t>
  </si>
  <si>
    <t>многоквартирного дома по адресу                ул.Королёва д.4</t>
  </si>
  <si>
    <t>Израсходовано</t>
  </si>
  <si>
    <t xml:space="preserve">(06.03.2012) теплоизоляция труб, чердак дог.№25 </t>
  </si>
  <si>
    <t>(16.03.2012) теплоизоляция труб, чердак дог. №29</t>
  </si>
  <si>
    <t>(06.03.2012) теплоизоляция труб, подвал дог. №26</t>
  </si>
  <si>
    <t>Директор                                                                          Бурындина Т.Е.</t>
  </si>
  <si>
    <t>Гл.инженер                                                                         Сенчуков А.А.</t>
  </si>
  <si>
    <t>Гл.экономист                                                                          Ветренко Н.А.</t>
  </si>
  <si>
    <t>Печать договоров управления МКД</t>
  </si>
  <si>
    <t>Прочие доходы (нежилые)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</si>
</sst>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NumberFormat="1" applyFont="1"/>
    <xf numFmtId="0" fontId="0" fillId="0" borderId="1" xfId="0" applyBorder="1"/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3" fontId="1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/>
    <xf numFmtId="0" fontId="8" fillId="0" borderId="1" xfId="0" applyFont="1" applyBorder="1"/>
    <xf numFmtId="0" fontId="9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3" fontId="7" fillId="0" borderId="1" xfId="0" applyNumberFormat="1" applyFont="1" applyBorder="1"/>
    <xf numFmtId="0" fontId="7" fillId="0" borderId="2" xfId="0" applyFont="1" applyBorder="1" applyAlignment="1">
      <alignment wrapText="1"/>
    </xf>
    <xf numFmtId="3" fontId="7" fillId="0" borderId="2" xfId="0" applyNumberFormat="1" applyFont="1" applyBorder="1"/>
    <xf numFmtId="0" fontId="7" fillId="0" borderId="1" xfId="0" applyFont="1" applyBorder="1" applyAlignment="1">
      <alignment horizontal="left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3" fontId="8" fillId="0" borderId="1" xfId="0" applyNumberFormat="1" applyFont="1" applyBorder="1"/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9" fillId="0" borderId="1" xfId="0" applyFont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7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" xfId="0" applyFont="1" applyFill="1" applyBorder="1" applyAlignment="1"/>
    <xf numFmtId="0" fontId="7" fillId="0" borderId="1" xfId="0" applyFont="1" applyFill="1" applyBorder="1" applyAlignment="1">
      <alignment vertical="top"/>
    </xf>
    <xf numFmtId="0" fontId="8" fillId="0" borderId="1" xfId="0" applyFont="1" applyBorder="1" applyAlignment="1">
      <alignment vertical="top" wrapText="1"/>
    </xf>
    <xf numFmtId="3" fontId="8" fillId="0" borderId="1" xfId="0" applyNumberFormat="1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3" fontId="7" fillId="0" borderId="1" xfId="0" applyNumberFormat="1" applyFont="1" applyBorder="1" applyAlignment="1">
      <alignment vertical="top"/>
    </xf>
    <xf numFmtId="1" fontId="7" fillId="0" borderId="1" xfId="0" applyNumberFormat="1" applyFont="1" applyFill="1" applyBorder="1"/>
    <xf numFmtId="2" fontId="1" fillId="0" borderId="0" xfId="0" applyNumberFormat="1" applyFont="1" applyFill="1" applyBorder="1" applyAlignment="1">
      <alignment horizontal="center"/>
    </xf>
    <xf numFmtId="2" fontId="7" fillId="0" borderId="0" xfId="0" applyNumberFormat="1" applyFont="1"/>
    <xf numFmtId="0" fontId="1" fillId="0" borderId="1" xfId="0" applyFont="1" applyBorder="1" applyAlignment="1">
      <alignment wrapText="1"/>
    </xf>
    <xf numFmtId="0" fontId="8" fillId="0" borderId="2" xfId="0" applyFont="1" applyBorder="1" applyAlignment="1">
      <alignment vertical="top" wrapText="1"/>
    </xf>
    <xf numFmtId="3" fontId="8" fillId="0" borderId="2" xfId="0" applyNumberFormat="1" applyFont="1" applyFill="1" applyBorder="1" applyAlignment="1">
      <alignment vertical="top"/>
    </xf>
    <xf numFmtId="3" fontId="1" fillId="0" borderId="1" xfId="0" applyNumberFormat="1" applyFont="1" applyBorder="1"/>
    <xf numFmtId="0" fontId="8" fillId="2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3" fontId="8" fillId="0" borderId="2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3" fontId="8" fillId="0" borderId="1" xfId="0" applyNumberFormat="1" applyFont="1" applyFill="1" applyBorder="1" applyAlignment="1">
      <alignment vertical="top" wrapText="1"/>
    </xf>
    <xf numFmtId="3" fontId="8" fillId="0" borderId="1" xfId="0" applyNumberFormat="1" applyFont="1" applyBorder="1" applyAlignment="1">
      <alignment vertical="top"/>
    </xf>
    <xf numFmtId="3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3" fontId="7" fillId="0" borderId="1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workbookViewId="0">
      <selection activeCell="E27" sqref="E27"/>
    </sheetView>
  </sheetViews>
  <sheetFormatPr defaultRowHeight="12.75"/>
  <cols>
    <col min="1" max="1" width="34.85546875" customWidth="1"/>
    <col min="2" max="2" width="16" customWidth="1"/>
    <col min="3" max="3" width="12.140625" customWidth="1"/>
    <col min="4" max="4" width="11.85546875" customWidth="1"/>
    <col min="5" max="5" width="12.140625" customWidth="1"/>
    <col min="6" max="6" width="12.7109375" customWidth="1"/>
  </cols>
  <sheetData>
    <row r="1" spans="1:11">
      <c r="A1" s="97" t="s">
        <v>37</v>
      </c>
      <c r="B1" s="97"/>
      <c r="C1" s="97"/>
      <c r="D1" s="97"/>
      <c r="E1" s="97"/>
    </row>
    <row r="2" spans="1:11">
      <c r="A2" s="97" t="s">
        <v>36</v>
      </c>
      <c r="B2" s="97"/>
      <c r="C2" s="97"/>
      <c r="D2" s="97"/>
      <c r="E2" s="97"/>
    </row>
    <row r="3" spans="1:11" ht="15.75">
      <c r="A3" s="98" t="s">
        <v>351</v>
      </c>
      <c r="B3" s="98"/>
      <c r="C3" s="98"/>
      <c r="D3" s="98"/>
      <c r="E3" s="98"/>
    </row>
    <row r="4" spans="1:11">
      <c r="A4" s="12"/>
      <c r="B4" s="12"/>
      <c r="C4" s="12"/>
      <c r="D4" s="12"/>
      <c r="E4" s="12"/>
    </row>
    <row r="5" spans="1:11">
      <c r="A5" s="12"/>
      <c r="B5" s="12" t="s">
        <v>12</v>
      </c>
      <c r="C5" s="12"/>
      <c r="D5" s="12">
        <v>1926.8</v>
      </c>
      <c r="E5" s="12"/>
    </row>
    <row r="6" spans="1:11">
      <c r="A6" s="12"/>
      <c r="B6" s="12" t="s">
        <v>4</v>
      </c>
      <c r="C6" s="12"/>
      <c r="D6" s="12">
        <v>46</v>
      </c>
      <c r="E6" s="12"/>
    </row>
    <row r="7" spans="1:11">
      <c r="A7" s="12"/>
      <c r="B7" s="12" t="s">
        <v>38</v>
      </c>
      <c r="C7" s="12"/>
      <c r="D7" s="12">
        <v>82</v>
      </c>
      <c r="E7" s="12"/>
    </row>
    <row r="8" spans="1:11">
      <c r="A8" s="12"/>
      <c r="B8" s="12"/>
      <c r="C8" s="12"/>
      <c r="D8" s="12"/>
      <c r="E8" s="12"/>
    </row>
    <row r="9" spans="1:11">
      <c r="A9" s="73"/>
      <c r="B9" s="75" t="s">
        <v>0</v>
      </c>
      <c r="C9" s="75" t="s">
        <v>9</v>
      </c>
      <c r="D9" s="75" t="s">
        <v>8</v>
      </c>
      <c r="E9" s="75" t="s">
        <v>1</v>
      </c>
      <c r="G9" s="7"/>
      <c r="H9" s="6"/>
      <c r="I9" s="6"/>
      <c r="J9" s="7"/>
      <c r="K9" s="6"/>
    </row>
    <row r="10" spans="1:11">
      <c r="A10" s="72" t="s">
        <v>10</v>
      </c>
      <c r="B10" s="71">
        <v>18297</v>
      </c>
      <c r="C10" s="71">
        <v>-1931</v>
      </c>
      <c r="D10" s="71">
        <v>302</v>
      </c>
      <c r="E10" s="71">
        <f t="shared" ref="E10:E18" si="0">B10+C10+D10</f>
        <v>16668</v>
      </c>
      <c r="G10" s="7"/>
      <c r="H10" s="8"/>
      <c r="I10" s="8"/>
      <c r="J10" s="7"/>
      <c r="K10" s="8"/>
    </row>
    <row r="11" spans="1:11">
      <c r="A11" s="74" t="s">
        <v>5</v>
      </c>
      <c r="B11" s="76">
        <v>-76352</v>
      </c>
      <c r="C11" s="76">
        <v>0</v>
      </c>
      <c r="D11" s="76">
        <v>77665</v>
      </c>
      <c r="E11" s="76">
        <f t="shared" si="0"/>
        <v>1313</v>
      </c>
      <c r="G11" s="7"/>
      <c r="H11" s="8"/>
      <c r="I11" s="8"/>
      <c r="J11" s="7"/>
      <c r="K11" s="8"/>
    </row>
    <row r="12" spans="1:11">
      <c r="A12" s="72" t="s">
        <v>2</v>
      </c>
      <c r="B12" s="71">
        <v>127856</v>
      </c>
      <c r="C12" s="71">
        <v>110284</v>
      </c>
      <c r="D12" s="71">
        <v>34419</v>
      </c>
      <c r="E12" s="71">
        <f t="shared" si="0"/>
        <v>272559</v>
      </c>
      <c r="G12" s="7"/>
      <c r="H12" s="8"/>
      <c r="I12" s="8"/>
      <c r="J12" s="7"/>
      <c r="K12" s="8"/>
    </row>
    <row r="13" spans="1:11">
      <c r="A13" s="72" t="s">
        <v>3</v>
      </c>
      <c r="B13" s="71">
        <v>109559</v>
      </c>
      <c r="C13" s="71">
        <v>112215</v>
      </c>
      <c r="D13" s="71">
        <v>34117</v>
      </c>
      <c r="E13" s="71">
        <f t="shared" si="0"/>
        <v>255891</v>
      </c>
      <c r="G13" s="7"/>
      <c r="H13" s="8"/>
      <c r="I13" s="8"/>
      <c r="J13" s="7"/>
      <c r="K13" s="8"/>
    </row>
    <row r="14" spans="1:11">
      <c r="A14" s="72" t="s">
        <v>155</v>
      </c>
      <c r="B14" s="71">
        <v>12213</v>
      </c>
      <c r="C14" s="71"/>
      <c r="D14" s="71"/>
      <c r="E14" s="71"/>
      <c r="G14" s="7"/>
      <c r="H14" s="8"/>
      <c r="I14" s="8"/>
      <c r="J14" s="7"/>
      <c r="K14" s="8"/>
    </row>
    <row r="15" spans="1:11">
      <c r="A15" s="72" t="s">
        <v>41</v>
      </c>
      <c r="B15" s="78"/>
      <c r="C15" s="71">
        <v>5792</v>
      </c>
      <c r="D15" s="71"/>
      <c r="E15" s="71">
        <f t="shared" si="0"/>
        <v>5792</v>
      </c>
      <c r="G15" s="7"/>
      <c r="H15" s="8"/>
      <c r="I15" s="8"/>
      <c r="J15" s="7"/>
      <c r="K15" s="8"/>
    </row>
    <row r="16" spans="1:11">
      <c r="A16" s="72" t="s">
        <v>6</v>
      </c>
      <c r="B16" s="71">
        <f>B21</f>
        <v>180059</v>
      </c>
      <c r="C16" s="71">
        <f>B47</f>
        <v>91570</v>
      </c>
      <c r="D16" s="71">
        <v>0</v>
      </c>
      <c r="E16" s="71">
        <f t="shared" si="0"/>
        <v>271629</v>
      </c>
      <c r="G16" s="7"/>
      <c r="H16" s="8"/>
      <c r="I16" s="8"/>
      <c r="J16" s="7"/>
      <c r="K16" s="8"/>
    </row>
    <row r="17" spans="1:11">
      <c r="A17" s="74" t="s">
        <v>7</v>
      </c>
      <c r="B17" s="76">
        <f>B11+B13+B14+B15-B16</f>
        <v>-134639</v>
      </c>
      <c r="C17" s="76">
        <f>C11+C13+C15-C16</f>
        <v>26437</v>
      </c>
      <c r="D17" s="76">
        <f>D11+D13-D16</f>
        <v>111782</v>
      </c>
      <c r="E17" s="76">
        <f t="shared" si="0"/>
        <v>3580</v>
      </c>
      <c r="G17" s="7"/>
      <c r="H17" s="9"/>
      <c r="I17" s="9"/>
      <c r="J17" s="7"/>
      <c r="K17" s="9"/>
    </row>
    <row r="18" spans="1:11">
      <c r="A18" s="72" t="s">
        <v>11</v>
      </c>
      <c r="B18" s="77">
        <v>5.5300002098083496</v>
      </c>
      <c r="C18" s="77">
        <v>4.7699999809265137</v>
      </c>
      <c r="D18" s="77">
        <v>1.5299999713897705</v>
      </c>
      <c r="E18" s="77">
        <f t="shared" si="0"/>
        <v>11.830000162124634</v>
      </c>
      <c r="G18" s="7"/>
      <c r="H18" s="10"/>
      <c r="I18" s="10"/>
      <c r="J18" s="7"/>
      <c r="K18" s="10"/>
    </row>
    <row r="19" spans="1:11">
      <c r="A19" s="12"/>
      <c r="B19" s="55">
        <f>B16/D5/12</f>
        <v>7.7874801051830325</v>
      </c>
      <c r="C19" s="12"/>
      <c r="D19" s="12"/>
      <c r="E19" s="12"/>
    </row>
    <row r="20" spans="1:11">
      <c r="A20" s="12"/>
      <c r="B20" s="12"/>
      <c r="C20" s="12"/>
      <c r="D20" s="12"/>
      <c r="E20" s="12"/>
    </row>
    <row r="21" spans="1:11">
      <c r="A21" s="37" t="s">
        <v>40</v>
      </c>
      <c r="B21" s="13">
        <f>SUM(B22:B46)</f>
        <v>180059</v>
      </c>
      <c r="C21" s="12"/>
      <c r="D21" s="12"/>
      <c r="E21" s="12"/>
    </row>
    <row r="22" spans="1:11" ht="25.5">
      <c r="A22" s="16" t="s">
        <v>348</v>
      </c>
      <c r="B22" s="15">
        <v>38762</v>
      </c>
      <c r="C22" s="12"/>
      <c r="D22" s="12"/>
      <c r="E22" s="12"/>
    </row>
    <row r="23" spans="1:11" ht="25.5">
      <c r="A23" s="16" t="s">
        <v>349</v>
      </c>
      <c r="B23" s="15">
        <v>9343</v>
      </c>
      <c r="C23" s="12"/>
      <c r="D23" s="12"/>
      <c r="E23" s="12"/>
    </row>
    <row r="24" spans="1:11" ht="17.25" customHeight="1">
      <c r="A24" s="16" t="s">
        <v>57</v>
      </c>
      <c r="B24" s="15">
        <v>40414</v>
      </c>
      <c r="C24" s="12"/>
      <c r="D24" s="12"/>
      <c r="E24" s="12"/>
    </row>
    <row r="25" spans="1:11" ht="15.75" customHeight="1">
      <c r="A25" s="16" t="s">
        <v>58</v>
      </c>
      <c r="B25" s="15">
        <v>9886</v>
      </c>
      <c r="C25" s="12"/>
      <c r="D25" s="12"/>
      <c r="E25" s="12"/>
    </row>
    <row r="26" spans="1:11" ht="25.5">
      <c r="A26" s="18" t="s">
        <v>39</v>
      </c>
      <c r="B26" s="19">
        <v>1981</v>
      </c>
      <c r="C26" s="12"/>
      <c r="D26" s="12"/>
      <c r="E26" s="12"/>
    </row>
    <row r="27" spans="1:11">
      <c r="A27" s="16" t="s">
        <v>54</v>
      </c>
      <c r="B27" s="16">
        <v>239</v>
      </c>
      <c r="C27" s="28"/>
      <c r="D27" s="28"/>
      <c r="E27" s="28"/>
      <c r="F27" s="5"/>
      <c r="G27" s="5"/>
      <c r="H27" s="5"/>
      <c r="I27" s="5"/>
      <c r="J27" s="5"/>
    </row>
    <row r="28" spans="1:11">
      <c r="A28" s="16" t="s">
        <v>24</v>
      </c>
      <c r="B28" s="15">
        <v>1140</v>
      </c>
      <c r="C28" s="12"/>
      <c r="D28" s="12"/>
      <c r="E28" s="12"/>
    </row>
    <row r="29" spans="1:11">
      <c r="A29" s="16" t="s">
        <v>25</v>
      </c>
      <c r="B29" s="15">
        <v>994</v>
      </c>
      <c r="C29" s="12"/>
      <c r="D29" s="12"/>
      <c r="E29" s="12"/>
    </row>
    <row r="30" spans="1:11">
      <c r="A30" s="16" t="s">
        <v>26</v>
      </c>
      <c r="B30" s="15">
        <v>1138</v>
      </c>
      <c r="C30" s="12"/>
      <c r="D30" s="12"/>
      <c r="E30" s="12"/>
    </row>
    <row r="31" spans="1:11">
      <c r="A31" s="16" t="s">
        <v>56</v>
      </c>
      <c r="B31" s="15">
        <v>1522</v>
      </c>
      <c r="C31" s="12"/>
      <c r="D31" s="12"/>
      <c r="E31" s="12"/>
    </row>
    <row r="32" spans="1:11">
      <c r="A32" s="20" t="s">
        <v>27</v>
      </c>
      <c r="B32" s="15">
        <v>3332</v>
      </c>
      <c r="C32" s="12"/>
      <c r="D32" s="12"/>
      <c r="E32" s="12"/>
    </row>
    <row r="33" spans="1:10" ht="14.25" customHeight="1">
      <c r="A33" s="16" t="s">
        <v>257</v>
      </c>
      <c r="B33" s="15">
        <v>18272</v>
      </c>
      <c r="C33" s="12"/>
      <c r="D33" s="12"/>
      <c r="E33" s="12"/>
    </row>
    <row r="34" spans="1:10">
      <c r="A34" s="16" t="s">
        <v>28</v>
      </c>
      <c r="B34" s="15">
        <v>3480</v>
      </c>
      <c r="C34" s="12"/>
      <c r="D34" s="12"/>
      <c r="E34" s="12"/>
    </row>
    <row r="35" spans="1:10">
      <c r="A35" s="16" t="s">
        <v>29</v>
      </c>
      <c r="B35" s="15">
        <v>180</v>
      </c>
      <c r="C35" s="12"/>
      <c r="D35" s="12"/>
      <c r="E35" s="12"/>
    </row>
    <row r="36" spans="1:10">
      <c r="A36" s="14" t="s">
        <v>42</v>
      </c>
      <c r="B36" s="15">
        <v>24965</v>
      </c>
      <c r="C36" s="12"/>
      <c r="D36" s="12"/>
      <c r="E36" s="12"/>
    </row>
    <row r="37" spans="1:10">
      <c r="A37" s="14" t="s">
        <v>43</v>
      </c>
      <c r="B37" s="15">
        <v>6093</v>
      </c>
      <c r="C37" s="12"/>
      <c r="D37" s="12"/>
      <c r="E37" s="12"/>
    </row>
    <row r="38" spans="1:10" ht="15.75" customHeight="1">
      <c r="A38" s="14" t="s">
        <v>44</v>
      </c>
      <c r="B38" s="15">
        <v>2502</v>
      </c>
      <c r="C38" s="12"/>
      <c r="D38" s="12"/>
      <c r="E38" s="12"/>
    </row>
    <row r="39" spans="1:10" ht="16.5" customHeight="1">
      <c r="A39" s="14" t="s">
        <v>30</v>
      </c>
      <c r="B39" s="15">
        <v>433</v>
      </c>
      <c r="C39" s="12"/>
      <c r="D39" s="12"/>
      <c r="E39" s="12"/>
    </row>
    <row r="40" spans="1:10">
      <c r="A40" s="14" t="s">
        <v>31</v>
      </c>
      <c r="B40" s="15">
        <v>512</v>
      </c>
      <c r="C40" s="12"/>
      <c r="D40" s="12"/>
      <c r="E40" s="12"/>
    </row>
    <row r="41" spans="1:10">
      <c r="A41" s="14" t="s">
        <v>32</v>
      </c>
      <c r="B41" s="15">
        <v>1671</v>
      </c>
      <c r="C41" s="12"/>
      <c r="D41" s="12"/>
      <c r="E41" s="12"/>
    </row>
    <row r="42" spans="1:10">
      <c r="A42" s="14" t="s">
        <v>33</v>
      </c>
      <c r="B42" s="15">
        <v>1023</v>
      </c>
      <c r="C42" s="12"/>
      <c r="D42" s="12"/>
      <c r="E42" s="12"/>
    </row>
    <row r="43" spans="1:10">
      <c r="A43" s="14" t="s">
        <v>34</v>
      </c>
      <c r="B43" s="15">
        <v>631</v>
      </c>
      <c r="C43" s="12"/>
      <c r="D43" s="12"/>
      <c r="E43" s="12"/>
    </row>
    <row r="44" spans="1:10">
      <c r="A44" s="14" t="s">
        <v>35</v>
      </c>
      <c r="B44" s="15">
        <v>228</v>
      </c>
      <c r="C44" s="12"/>
      <c r="D44" s="12"/>
      <c r="E44" s="12"/>
    </row>
    <row r="45" spans="1:10" ht="18.75" customHeight="1">
      <c r="A45" s="21" t="s">
        <v>45</v>
      </c>
      <c r="B45" s="15">
        <v>9090</v>
      </c>
      <c r="C45" s="12"/>
      <c r="D45" s="12"/>
      <c r="E45" s="12"/>
    </row>
    <row r="46" spans="1:10">
      <c r="A46" s="14" t="s">
        <v>46</v>
      </c>
      <c r="B46" s="15">
        <v>2228</v>
      </c>
      <c r="C46" s="12"/>
      <c r="D46" s="12"/>
      <c r="E46" s="12"/>
    </row>
    <row r="47" spans="1:10">
      <c r="A47" s="22" t="s">
        <v>47</v>
      </c>
      <c r="B47" s="23">
        <f>SUM(B48:B65)</f>
        <v>91570</v>
      </c>
      <c r="C47" s="12"/>
      <c r="D47" s="12"/>
      <c r="E47" s="12"/>
    </row>
    <row r="48" spans="1:10" ht="25.5">
      <c r="A48" s="16" t="s">
        <v>372</v>
      </c>
      <c r="B48" s="17">
        <v>9910</v>
      </c>
      <c r="C48" s="28"/>
      <c r="D48" s="28"/>
      <c r="E48" s="28"/>
      <c r="F48" s="5"/>
      <c r="G48" s="5"/>
      <c r="H48" s="5"/>
      <c r="I48" s="5"/>
      <c r="J48" s="5"/>
    </row>
    <row r="49" spans="1:10" ht="25.5">
      <c r="A49" s="16" t="s">
        <v>373</v>
      </c>
      <c r="B49" s="17">
        <v>8494</v>
      </c>
      <c r="C49" s="28"/>
      <c r="D49" s="28"/>
      <c r="E49" s="28"/>
      <c r="F49" s="5"/>
      <c r="G49" s="5"/>
      <c r="H49" s="5"/>
      <c r="I49" s="5"/>
      <c r="J49" s="5"/>
    </row>
    <row r="50" spans="1:10" ht="14.25" customHeight="1">
      <c r="A50" s="16" t="s">
        <v>50</v>
      </c>
      <c r="B50" s="17">
        <v>243</v>
      </c>
      <c r="C50" s="28"/>
      <c r="D50" s="28"/>
      <c r="E50" s="28"/>
      <c r="F50" s="5"/>
      <c r="G50" s="5"/>
      <c r="H50" s="5"/>
      <c r="I50" s="5"/>
      <c r="J50" s="5"/>
    </row>
    <row r="51" spans="1:10" ht="25.5">
      <c r="A51" s="16" t="s">
        <v>14</v>
      </c>
      <c r="B51" s="17">
        <v>2860</v>
      </c>
      <c r="C51" s="28"/>
      <c r="D51" s="28"/>
      <c r="E51" s="28"/>
      <c r="F51" s="5"/>
      <c r="G51" s="5"/>
      <c r="H51" s="5"/>
      <c r="I51" s="5"/>
      <c r="J51" s="5"/>
    </row>
    <row r="52" spans="1:10" ht="25.5">
      <c r="A52" s="16" t="s">
        <v>51</v>
      </c>
      <c r="B52" s="17">
        <v>9660</v>
      </c>
      <c r="C52" s="28"/>
      <c r="D52" s="28"/>
      <c r="E52" s="28"/>
      <c r="F52" s="5"/>
      <c r="G52" s="5"/>
      <c r="H52" s="5"/>
      <c r="I52" s="5"/>
      <c r="J52" s="5"/>
    </row>
    <row r="53" spans="1:10" ht="25.5">
      <c r="A53" s="16" t="s">
        <v>49</v>
      </c>
      <c r="B53" s="17">
        <v>1519</v>
      </c>
      <c r="C53" s="28"/>
      <c r="D53" s="28"/>
      <c r="E53" s="28"/>
      <c r="F53" s="5"/>
      <c r="G53" s="5"/>
      <c r="H53" s="5"/>
      <c r="I53" s="5"/>
      <c r="J53" s="5"/>
    </row>
    <row r="54" spans="1:10">
      <c r="A54" s="16" t="s">
        <v>15</v>
      </c>
      <c r="B54" s="17">
        <v>6</v>
      </c>
      <c r="C54" s="28"/>
      <c r="D54" s="28"/>
      <c r="E54" s="28"/>
      <c r="F54" s="5"/>
      <c r="G54" s="5"/>
      <c r="H54" s="5"/>
      <c r="I54" s="5"/>
      <c r="J54" s="5"/>
    </row>
    <row r="55" spans="1:10" ht="25.5">
      <c r="A55" s="16" t="s">
        <v>16</v>
      </c>
      <c r="B55" s="17">
        <v>4247</v>
      </c>
      <c r="C55" s="28"/>
      <c r="D55" s="28"/>
      <c r="E55" s="28"/>
      <c r="F55" s="5"/>
      <c r="G55" s="5"/>
      <c r="H55" s="5"/>
      <c r="I55" s="5"/>
      <c r="J55" s="5"/>
    </row>
    <row r="56" spans="1:10" ht="25.5">
      <c r="A56" s="16" t="s">
        <v>374</v>
      </c>
      <c r="B56" s="17">
        <v>8494</v>
      </c>
      <c r="C56" s="28"/>
      <c r="D56" s="28"/>
      <c r="E56" s="28"/>
      <c r="F56" s="5"/>
      <c r="G56" s="5"/>
      <c r="H56" s="5"/>
      <c r="I56" s="5"/>
      <c r="J56" s="5"/>
    </row>
    <row r="57" spans="1:10" ht="25.5">
      <c r="A57" s="16" t="s">
        <v>48</v>
      </c>
      <c r="B57" s="17">
        <v>752</v>
      </c>
      <c r="C57" s="28"/>
      <c r="D57" s="28"/>
      <c r="E57" s="28"/>
      <c r="F57" s="5"/>
      <c r="G57" s="5"/>
      <c r="H57" s="5"/>
      <c r="I57" s="5"/>
      <c r="J57" s="5"/>
    </row>
    <row r="58" spans="1:10" ht="38.25">
      <c r="A58" s="16" t="s">
        <v>18</v>
      </c>
      <c r="B58" s="17">
        <v>23810</v>
      </c>
      <c r="C58" s="28"/>
      <c r="D58" s="28"/>
      <c r="E58" s="28"/>
      <c r="F58" s="5"/>
      <c r="G58" s="5"/>
      <c r="H58" s="5"/>
      <c r="I58" s="5"/>
      <c r="J58" s="5"/>
    </row>
    <row r="59" spans="1:10">
      <c r="A59" s="16" t="s">
        <v>19</v>
      </c>
      <c r="B59" s="17">
        <v>4838</v>
      </c>
      <c r="C59" s="28"/>
      <c r="D59" s="28"/>
      <c r="E59" s="28"/>
      <c r="F59" s="5"/>
      <c r="G59" s="5"/>
      <c r="H59" s="5"/>
      <c r="I59" s="5"/>
      <c r="J59" s="5"/>
    </row>
    <row r="60" spans="1:10" ht="25.5">
      <c r="A60" s="16" t="s">
        <v>52</v>
      </c>
      <c r="B60" s="17">
        <v>1099</v>
      </c>
      <c r="C60" s="28"/>
      <c r="D60" s="28"/>
      <c r="E60" s="28"/>
      <c r="F60" s="5"/>
      <c r="G60" s="5"/>
      <c r="H60" s="5"/>
      <c r="I60" s="5"/>
      <c r="J60" s="5"/>
    </row>
    <row r="61" spans="1:10" ht="25.5">
      <c r="A61" s="16" t="s">
        <v>20</v>
      </c>
      <c r="B61" s="17">
        <v>4427</v>
      </c>
      <c r="C61" s="28"/>
      <c r="D61" s="28"/>
      <c r="E61" s="28"/>
      <c r="F61" s="5"/>
      <c r="G61" s="5"/>
      <c r="H61" s="5"/>
      <c r="I61" s="5"/>
      <c r="J61" s="5"/>
    </row>
    <row r="62" spans="1:10">
      <c r="A62" s="16" t="s">
        <v>21</v>
      </c>
      <c r="B62" s="17">
        <v>2070</v>
      </c>
      <c r="C62" s="28"/>
      <c r="D62" s="28"/>
      <c r="E62" s="28"/>
      <c r="F62" s="5"/>
      <c r="G62" s="5"/>
      <c r="H62" s="5"/>
      <c r="I62" s="5"/>
      <c r="J62" s="5"/>
    </row>
    <row r="63" spans="1:10">
      <c r="A63" s="16" t="s">
        <v>55</v>
      </c>
      <c r="B63" s="17">
        <v>2841</v>
      </c>
      <c r="C63" s="28"/>
      <c r="D63" s="28"/>
      <c r="E63" s="28"/>
      <c r="F63" s="5"/>
      <c r="G63" s="5"/>
      <c r="H63" s="5"/>
      <c r="I63" s="5"/>
      <c r="J63" s="5"/>
    </row>
    <row r="64" spans="1:10" ht="25.5">
      <c r="A64" s="16" t="s">
        <v>22</v>
      </c>
      <c r="B64" s="17">
        <v>5211</v>
      </c>
      <c r="C64" s="28"/>
      <c r="D64" s="28"/>
      <c r="E64" s="28"/>
      <c r="F64" s="5"/>
      <c r="G64" s="5"/>
      <c r="H64" s="5"/>
      <c r="I64" s="5"/>
      <c r="J64" s="5"/>
    </row>
    <row r="65" spans="1:10" ht="24.75" customHeight="1">
      <c r="A65" s="16" t="s">
        <v>53</v>
      </c>
      <c r="B65" s="17">
        <v>1089</v>
      </c>
      <c r="C65" s="28"/>
      <c r="D65" s="28"/>
      <c r="E65" s="28"/>
      <c r="F65" s="5"/>
      <c r="G65" s="5"/>
      <c r="H65" s="5"/>
      <c r="I65" s="5"/>
      <c r="J65" s="5"/>
    </row>
    <row r="66" spans="1:10">
      <c r="A66" s="11"/>
    </row>
    <row r="67" spans="1:10">
      <c r="A67" s="11"/>
    </row>
    <row r="68" spans="1:10">
      <c r="A68" s="11"/>
    </row>
    <row r="69" spans="1:10">
      <c r="A69" s="11"/>
    </row>
    <row r="70" spans="1:10">
      <c r="A70" s="95" t="s">
        <v>375</v>
      </c>
      <c r="B70" s="96"/>
      <c r="C70" s="96"/>
      <c r="D70" s="96"/>
      <c r="E70" s="96"/>
    </row>
    <row r="71" spans="1:10">
      <c r="A71" s="11"/>
    </row>
    <row r="72" spans="1:10">
      <c r="A72" s="95" t="s">
        <v>376</v>
      </c>
      <c r="B72" s="96"/>
      <c r="C72" s="96"/>
      <c r="D72" s="96"/>
      <c r="E72" s="96"/>
    </row>
    <row r="73" spans="1:10">
      <c r="A73" s="11"/>
    </row>
    <row r="74" spans="1:10">
      <c r="A74" s="95" t="s">
        <v>377</v>
      </c>
      <c r="B74" s="96"/>
      <c r="C74" s="96"/>
      <c r="D74" s="96"/>
      <c r="E74" s="96"/>
    </row>
  </sheetData>
  <mergeCells count="6">
    <mergeCell ref="A72:E72"/>
    <mergeCell ref="A74:E74"/>
    <mergeCell ref="A1:E1"/>
    <mergeCell ref="A2:E2"/>
    <mergeCell ref="A3:E3"/>
    <mergeCell ref="A70:E70"/>
  </mergeCells>
  <phoneticPr fontId="6" type="noConversion"/>
  <pageMargins left="0.39370078740157483" right="0.39370078740157483" top="0.39370078740157483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8"/>
  <sheetViews>
    <sheetView workbookViewId="0">
      <selection activeCell="F38" sqref="F38"/>
    </sheetView>
  </sheetViews>
  <sheetFormatPr defaultRowHeight="12.75"/>
  <cols>
    <col min="1" max="1" width="35" customWidth="1"/>
    <col min="2" max="2" width="13" customWidth="1"/>
    <col min="3" max="3" width="12.42578125" customWidth="1"/>
    <col min="4" max="4" width="12.140625" customWidth="1"/>
    <col min="5" max="5" width="12.42578125" customWidth="1"/>
  </cols>
  <sheetData>
    <row r="1" spans="1:5">
      <c r="A1" s="97" t="s">
        <v>37</v>
      </c>
      <c r="B1" s="97"/>
      <c r="C1" s="97"/>
      <c r="D1" s="97"/>
      <c r="E1" s="97"/>
    </row>
    <row r="2" spans="1:5">
      <c r="A2" s="97" t="s">
        <v>36</v>
      </c>
      <c r="B2" s="97"/>
      <c r="C2" s="97"/>
      <c r="D2" s="97"/>
      <c r="E2" s="97"/>
    </row>
    <row r="3" spans="1:5" ht="15.75">
      <c r="A3" s="98" t="s">
        <v>172</v>
      </c>
      <c r="B3" s="98"/>
      <c r="C3" s="98"/>
      <c r="D3" s="98"/>
      <c r="E3" s="98"/>
    </row>
    <row r="4" spans="1:5">
      <c r="A4" s="12"/>
      <c r="B4" s="12"/>
      <c r="C4" s="12"/>
      <c r="D4" s="12"/>
      <c r="E4" s="12"/>
    </row>
    <row r="5" spans="1:5">
      <c r="A5" s="12"/>
      <c r="B5" s="12" t="s">
        <v>12</v>
      </c>
      <c r="C5" s="12"/>
      <c r="D5" s="12">
        <v>7497</v>
      </c>
      <c r="E5" s="12"/>
    </row>
    <row r="6" spans="1:5">
      <c r="A6" s="12"/>
      <c r="B6" s="12" t="s">
        <v>4</v>
      </c>
      <c r="C6" s="12"/>
      <c r="D6" s="12">
        <v>217</v>
      </c>
      <c r="E6" s="12"/>
    </row>
    <row r="7" spans="1:5">
      <c r="A7" s="12"/>
      <c r="B7" s="12" t="s">
        <v>38</v>
      </c>
      <c r="C7" s="12"/>
      <c r="D7" s="12">
        <v>424</v>
      </c>
      <c r="E7" s="12"/>
    </row>
    <row r="8" spans="1:5">
      <c r="A8" s="12"/>
      <c r="B8" s="12"/>
      <c r="C8" s="12"/>
      <c r="D8" s="12"/>
      <c r="E8" s="12"/>
    </row>
    <row r="9" spans="1:5">
      <c r="A9" s="24"/>
      <c r="B9" s="75" t="s">
        <v>0</v>
      </c>
      <c r="C9" s="75" t="s">
        <v>9</v>
      </c>
      <c r="D9" s="75" t="s">
        <v>8</v>
      </c>
      <c r="E9" s="75" t="s">
        <v>1</v>
      </c>
    </row>
    <row r="10" spans="1:5">
      <c r="A10" s="72" t="s">
        <v>10</v>
      </c>
      <c r="B10" s="25">
        <v>-5617</v>
      </c>
      <c r="C10" s="25">
        <v>-3917</v>
      </c>
      <c r="D10" s="25">
        <v>-1050</v>
      </c>
      <c r="E10" s="25">
        <f t="shared" ref="E10:E18" si="0">B10+C10+D10</f>
        <v>-10584</v>
      </c>
    </row>
    <row r="11" spans="1:5">
      <c r="A11" s="72" t="s">
        <v>5</v>
      </c>
      <c r="B11" s="26">
        <v>-600846</v>
      </c>
      <c r="C11" s="26">
        <v>974754</v>
      </c>
      <c r="D11" s="26">
        <f>1000000-2092398</f>
        <v>-1092398</v>
      </c>
      <c r="E11" s="26">
        <f t="shared" si="0"/>
        <v>-718490</v>
      </c>
    </row>
    <row r="12" spans="1:5">
      <c r="A12" s="72" t="s">
        <v>2</v>
      </c>
      <c r="B12" s="25">
        <v>428252</v>
      </c>
      <c r="C12" s="25">
        <v>416891</v>
      </c>
      <c r="D12" s="25">
        <v>70274</v>
      </c>
      <c r="E12" s="25">
        <f t="shared" si="0"/>
        <v>915417</v>
      </c>
    </row>
    <row r="13" spans="1:5">
      <c r="A13" s="72" t="s">
        <v>3</v>
      </c>
      <c r="B13" s="25">
        <v>433869</v>
      </c>
      <c r="C13" s="25">
        <v>420808</v>
      </c>
      <c r="D13" s="25">
        <v>71324</v>
      </c>
      <c r="E13" s="25">
        <f t="shared" si="0"/>
        <v>926001</v>
      </c>
    </row>
    <row r="14" spans="1:5">
      <c r="A14" s="72" t="s">
        <v>155</v>
      </c>
      <c r="B14" s="25">
        <v>48112</v>
      </c>
      <c r="C14" s="25"/>
      <c r="D14" s="25"/>
      <c r="E14" s="25"/>
    </row>
    <row r="15" spans="1:5">
      <c r="A15" s="72" t="s">
        <v>41</v>
      </c>
      <c r="B15" s="71">
        <v>18317</v>
      </c>
      <c r="C15" s="25"/>
      <c r="D15" s="25"/>
      <c r="E15" s="25">
        <f t="shared" si="0"/>
        <v>18317</v>
      </c>
    </row>
    <row r="16" spans="1:5">
      <c r="A16" s="72" t="s">
        <v>6</v>
      </c>
      <c r="B16" s="25">
        <f>B22</f>
        <v>712147</v>
      </c>
      <c r="C16" s="25">
        <f>B49</f>
        <v>237024</v>
      </c>
      <c r="D16" s="25">
        <v>0</v>
      </c>
      <c r="E16" s="25">
        <f t="shared" si="0"/>
        <v>949171</v>
      </c>
    </row>
    <row r="17" spans="1:5">
      <c r="A17" s="74" t="s">
        <v>7</v>
      </c>
      <c r="B17" s="26">
        <f>B11+B13+B14+B15-B16</f>
        <v>-812695</v>
      </c>
      <c r="C17" s="26">
        <f>C11+C13-C16</f>
        <v>1158538</v>
      </c>
      <c r="D17" s="26">
        <f>D11+D13-D16</f>
        <v>-1021074</v>
      </c>
      <c r="E17" s="26">
        <f t="shared" si="0"/>
        <v>-675231</v>
      </c>
    </row>
    <row r="18" spans="1:5">
      <c r="A18" s="72" t="s">
        <v>11</v>
      </c>
      <c r="B18" s="27">
        <v>5.5300002098083496</v>
      </c>
      <c r="C18" s="27">
        <v>4.7699999809265137</v>
      </c>
      <c r="D18" s="27">
        <v>1.5299999713897705</v>
      </c>
      <c r="E18" s="27">
        <f t="shared" si="0"/>
        <v>11.830000162124634</v>
      </c>
    </row>
    <row r="19" spans="1:5">
      <c r="A19" s="6" t="s">
        <v>91</v>
      </c>
      <c r="B19" s="54">
        <f>B16/D5/12</f>
        <v>7.9159108087679515</v>
      </c>
      <c r="C19" s="6"/>
      <c r="D19" s="6"/>
      <c r="E19" s="6"/>
    </row>
    <row r="20" spans="1:5">
      <c r="A20" s="30"/>
      <c r="B20" s="30"/>
      <c r="C20" s="30"/>
      <c r="D20" s="30"/>
      <c r="E20" s="30"/>
    </row>
    <row r="21" spans="1:5">
      <c r="A21" s="36"/>
      <c r="B21" s="36"/>
      <c r="C21" s="36"/>
      <c r="D21" s="36"/>
      <c r="E21" s="36"/>
    </row>
    <row r="22" spans="1:5">
      <c r="A22" s="61" t="s">
        <v>40</v>
      </c>
      <c r="B22" s="61">
        <f>SUM(B23:B48)</f>
        <v>712147</v>
      </c>
      <c r="C22" s="62"/>
      <c r="D22" s="62"/>
      <c r="E22" s="62"/>
    </row>
    <row r="23" spans="1:5" ht="25.5">
      <c r="A23" s="16" t="s">
        <v>348</v>
      </c>
      <c r="B23" s="63">
        <v>150829</v>
      </c>
      <c r="C23" s="62"/>
      <c r="D23" s="62"/>
      <c r="E23" s="62"/>
    </row>
    <row r="24" spans="1:5" ht="25.5">
      <c r="A24" s="16" t="s">
        <v>349</v>
      </c>
      <c r="B24" s="63">
        <v>36356</v>
      </c>
      <c r="C24" s="62"/>
      <c r="D24" s="62"/>
      <c r="E24" s="62"/>
    </row>
    <row r="25" spans="1:5">
      <c r="A25" s="44" t="s">
        <v>150</v>
      </c>
      <c r="B25" s="64">
        <v>166258</v>
      </c>
      <c r="C25" s="62"/>
      <c r="D25" s="62"/>
      <c r="E25" s="62"/>
    </row>
    <row r="26" spans="1:5">
      <c r="A26" s="44" t="s">
        <v>129</v>
      </c>
      <c r="B26" s="64">
        <v>41520</v>
      </c>
      <c r="C26" s="62"/>
      <c r="D26" s="62"/>
      <c r="E26" s="62"/>
    </row>
    <row r="27" spans="1:5">
      <c r="A27" s="44" t="s">
        <v>13</v>
      </c>
      <c r="B27" s="63">
        <v>3358</v>
      </c>
      <c r="C27" s="62"/>
      <c r="D27" s="62"/>
      <c r="E27" s="62"/>
    </row>
    <row r="28" spans="1:5" ht="25.5">
      <c r="A28" s="44" t="s">
        <v>39</v>
      </c>
      <c r="B28" s="65">
        <v>3886</v>
      </c>
      <c r="C28" s="62"/>
      <c r="D28" s="62"/>
      <c r="E28" s="62"/>
    </row>
    <row r="29" spans="1:5">
      <c r="A29" s="44" t="s">
        <v>54</v>
      </c>
      <c r="B29" s="63">
        <v>848</v>
      </c>
      <c r="C29" s="62"/>
      <c r="D29" s="62"/>
      <c r="E29" s="62"/>
    </row>
    <row r="30" spans="1:5">
      <c r="A30" s="44" t="s">
        <v>24</v>
      </c>
      <c r="B30" s="63">
        <v>4436</v>
      </c>
      <c r="C30" s="62"/>
      <c r="D30" s="62"/>
      <c r="E30" s="62"/>
    </row>
    <row r="31" spans="1:5">
      <c r="A31" s="44" t="s">
        <v>25</v>
      </c>
      <c r="B31" s="63">
        <v>3869</v>
      </c>
      <c r="C31" s="62"/>
      <c r="D31" s="62"/>
      <c r="E31" s="62"/>
    </row>
    <row r="32" spans="1:5">
      <c r="A32" s="44" t="s">
        <v>26</v>
      </c>
      <c r="B32" s="63">
        <v>4428</v>
      </c>
      <c r="C32" s="62"/>
      <c r="D32" s="62"/>
      <c r="E32" s="62"/>
    </row>
    <row r="33" spans="1:5">
      <c r="A33" s="44" t="s">
        <v>56</v>
      </c>
      <c r="B33" s="63">
        <v>5921</v>
      </c>
      <c r="C33" s="62"/>
      <c r="D33" s="62"/>
      <c r="E33" s="62"/>
    </row>
    <row r="34" spans="1:5">
      <c r="A34" s="44" t="s">
        <v>27</v>
      </c>
      <c r="B34" s="63">
        <v>12967</v>
      </c>
      <c r="C34" s="62"/>
      <c r="D34" s="62"/>
      <c r="E34" s="62"/>
    </row>
    <row r="35" spans="1:5">
      <c r="A35" s="44" t="s">
        <v>175</v>
      </c>
      <c r="B35" s="63">
        <v>71100</v>
      </c>
      <c r="C35" s="62"/>
      <c r="D35" s="62"/>
      <c r="E35" s="62"/>
    </row>
    <row r="36" spans="1:5">
      <c r="A36" s="44" t="s">
        <v>28</v>
      </c>
      <c r="B36" s="63">
        <v>13542</v>
      </c>
      <c r="C36" s="62"/>
      <c r="D36" s="62"/>
      <c r="E36" s="62"/>
    </row>
    <row r="37" spans="1:5">
      <c r="A37" s="44" t="s">
        <v>29</v>
      </c>
      <c r="B37" s="63">
        <v>699</v>
      </c>
      <c r="C37" s="62"/>
      <c r="D37" s="62"/>
      <c r="E37" s="62"/>
    </row>
    <row r="38" spans="1:5">
      <c r="A38" s="44" t="s">
        <v>42</v>
      </c>
      <c r="B38" s="63">
        <v>97141</v>
      </c>
      <c r="C38" s="62"/>
      <c r="D38" s="62"/>
      <c r="E38" s="62"/>
    </row>
    <row r="39" spans="1:5">
      <c r="A39" s="44" t="s">
        <v>43</v>
      </c>
      <c r="B39" s="63">
        <v>23707</v>
      </c>
      <c r="C39" s="62"/>
      <c r="D39" s="62"/>
      <c r="E39" s="62"/>
    </row>
    <row r="40" spans="1:5" ht="25.5">
      <c r="A40" s="44" t="s">
        <v>44</v>
      </c>
      <c r="B40" s="63">
        <v>9737</v>
      </c>
      <c r="C40" s="62"/>
      <c r="D40" s="62"/>
      <c r="E40" s="62"/>
    </row>
    <row r="41" spans="1:5">
      <c r="A41" s="44" t="s">
        <v>30</v>
      </c>
      <c r="B41" s="63">
        <v>1687</v>
      </c>
      <c r="C41" s="62"/>
      <c r="D41" s="62"/>
      <c r="E41" s="62"/>
    </row>
    <row r="42" spans="1:5">
      <c r="A42" s="44" t="s">
        <v>31</v>
      </c>
      <c r="B42" s="63">
        <v>1992</v>
      </c>
      <c r="C42" s="62"/>
      <c r="D42" s="62"/>
      <c r="E42" s="62"/>
    </row>
    <row r="43" spans="1:5">
      <c r="A43" s="44" t="s">
        <v>32</v>
      </c>
      <c r="B43" s="63">
        <v>6501</v>
      </c>
      <c r="C43" s="62"/>
      <c r="D43" s="62"/>
      <c r="E43" s="62"/>
    </row>
    <row r="44" spans="1:5">
      <c r="A44" s="44" t="s">
        <v>33</v>
      </c>
      <c r="B44" s="63">
        <v>3981</v>
      </c>
      <c r="C44" s="62"/>
      <c r="D44" s="62"/>
      <c r="E44" s="62"/>
    </row>
    <row r="45" spans="1:5">
      <c r="A45" s="44" t="s">
        <v>34</v>
      </c>
      <c r="B45" s="63">
        <v>2456</v>
      </c>
      <c r="C45" s="62"/>
      <c r="D45" s="62"/>
      <c r="E45" s="62"/>
    </row>
    <row r="46" spans="1:5">
      <c r="A46" s="44" t="s">
        <v>35</v>
      </c>
      <c r="B46" s="63">
        <v>886</v>
      </c>
      <c r="C46" s="62"/>
      <c r="D46" s="62"/>
      <c r="E46" s="62"/>
    </row>
    <row r="47" spans="1:5">
      <c r="A47" s="44" t="s">
        <v>45</v>
      </c>
      <c r="B47" s="63">
        <v>35371</v>
      </c>
      <c r="C47" s="62"/>
      <c r="D47" s="62"/>
      <c r="E47" s="62"/>
    </row>
    <row r="48" spans="1:5">
      <c r="A48" s="44" t="s">
        <v>46</v>
      </c>
      <c r="B48" s="63">
        <v>8671</v>
      </c>
      <c r="C48" s="62"/>
      <c r="D48" s="62"/>
      <c r="E48" s="62"/>
    </row>
    <row r="49" spans="1:10">
      <c r="A49" s="48" t="s">
        <v>47</v>
      </c>
      <c r="B49" s="69">
        <f>SUM(B50:B68)</f>
        <v>237024</v>
      </c>
      <c r="C49" s="62"/>
      <c r="D49" s="62"/>
      <c r="E49" s="62"/>
    </row>
    <row r="50" spans="1:10">
      <c r="A50" s="16" t="s">
        <v>174</v>
      </c>
      <c r="B50" s="17">
        <v>579</v>
      </c>
      <c r="C50" s="28"/>
      <c r="D50" s="5"/>
      <c r="E50" s="5"/>
      <c r="F50" s="5"/>
      <c r="G50" s="5"/>
      <c r="H50" s="5"/>
      <c r="I50" s="5"/>
      <c r="J50" s="5"/>
    </row>
    <row r="51" spans="1:10">
      <c r="A51" s="16" t="s">
        <v>156</v>
      </c>
      <c r="B51" s="17">
        <v>1822</v>
      </c>
      <c r="C51" s="28"/>
      <c r="D51" s="5"/>
      <c r="E51" s="5"/>
      <c r="F51" s="5"/>
      <c r="G51" s="5"/>
      <c r="H51" s="5"/>
      <c r="I51" s="5"/>
      <c r="J51" s="5"/>
    </row>
    <row r="52" spans="1:10">
      <c r="A52" s="16" t="s">
        <v>157</v>
      </c>
      <c r="B52" s="17">
        <v>284</v>
      </c>
      <c r="C52" s="28"/>
      <c r="D52" s="5"/>
      <c r="E52" s="5"/>
      <c r="F52" s="5"/>
      <c r="G52" s="5"/>
      <c r="H52" s="5"/>
      <c r="I52" s="5"/>
      <c r="J52" s="5"/>
    </row>
    <row r="53" spans="1:10">
      <c r="A53" s="16" t="s">
        <v>173</v>
      </c>
      <c r="B53" s="17">
        <v>327</v>
      </c>
      <c r="C53" s="28"/>
      <c r="D53" s="5"/>
      <c r="E53" s="5"/>
      <c r="F53" s="5"/>
      <c r="G53" s="5"/>
      <c r="H53" s="5"/>
      <c r="I53" s="5"/>
      <c r="J53" s="5"/>
    </row>
    <row r="54" spans="1:10">
      <c r="A54" s="16" t="s">
        <v>158</v>
      </c>
      <c r="B54" s="17">
        <v>4282</v>
      </c>
      <c r="C54" s="28"/>
      <c r="D54" s="5"/>
      <c r="E54" s="5"/>
      <c r="F54" s="5"/>
      <c r="G54" s="5"/>
      <c r="H54" s="5"/>
      <c r="I54" s="5"/>
      <c r="J54" s="5"/>
    </row>
    <row r="55" spans="1:10" ht="25.5">
      <c r="A55" s="16" t="s">
        <v>159</v>
      </c>
      <c r="B55" s="17">
        <v>729</v>
      </c>
      <c r="C55" s="28"/>
      <c r="D55" s="5"/>
      <c r="E55" s="5"/>
      <c r="F55" s="5"/>
      <c r="G55" s="5"/>
      <c r="H55" s="5"/>
      <c r="I55" s="5"/>
      <c r="J55" s="5"/>
    </row>
    <row r="56" spans="1:10">
      <c r="A56" s="16" t="s">
        <v>160</v>
      </c>
      <c r="B56" s="17">
        <v>12310</v>
      </c>
      <c r="C56" s="28"/>
      <c r="D56" s="5"/>
      <c r="E56" s="5"/>
      <c r="F56" s="5"/>
      <c r="G56" s="5"/>
      <c r="H56" s="5"/>
      <c r="I56" s="5"/>
      <c r="J56" s="5"/>
    </row>
    <row r="57" spans="1:10" ht="25.5">
      <c r="A57" s="16" t="s">
        <v>80</v>
      </c>
      <c r="B57" s="17">
        <v>45570</v>
      </c>
      <c r="C57" s="28"/>
      <c r="D57" s="5"/>
      <c r="E57" s="5"/>
      <c r="F57" s="5"/>
      <c r="G57" s="5"/>
      <c r="H57" s="5"/>
      <c r="I57" s="5"/>
      <c r="J57" s="5"/>
    </row>
    <row r="58" spans="1:10" ht="25.5">
      <c r="A58" s="16" t="s">
        <v>161</v>
      </c>
      <c r="B58" s="17">
        <v>1479</v>
      </c>
      <c r="C58" s="28"/>
      <c r="D58" s="5"/>
      <c r="E58" s="5"/>
      <c r="F58" s="5"/>
      <c r="G58" s="5"/>
      <c r="H58" s="5"/>
      <c r="I58" s="5"/>
      <c r="J58" s="5"/>
    </row>
    <row r="59" spans="1:10">
      <c r="A59" s="16" t="s">
        <v>162</v>
      </c>
      <c r="B59" s="17">
        <v>686</v>
      </c>
      <c r="C59" s="28"/>
      <c r="D59" s="5"/>
      <c r="E59" s="5"/>
      <c r="F59" s="5"/>
      <c r="G59" s="5"/>
      <c r="H59" s="5"/>
      <c r="I59" s="5"/>
      <c r="J59" s="5"/>
    </row>
    <row r="60" spans="1:10" ht="25.5">
      <c r="A60" s="16" t="s">
        <v>163</v>
      </c>
      <c r="B60" s="17">
        <v>1586</v>
      </c>
      <c r="C60" s="28"/>
      <c r="D60" s="5"/>
      <c r="E60" s="5"/>
      <c r="F60" s="5"/>
      <c r="G60" s="5"/>
      <c r="H60" s="5"/>
      <c r="I60" s="5"/>
      <c r="J60" s="5"/>
    </row>
    <row r="61" spans="1:10">
      <c r="A61" s="16" t="s">
        <v>164</v>
      </c>
      <c r="B61" s="17">
        <v>290</v>
      </c>
      <c r="C61" s="28"/>
      <c r="D61" s="5"/>
      <c r="E61" s="5"/>
      <c r="F61" s="5"/>
      <c r="G61" s="5"/>
      <c r="H61" s="5"/>
      <c r="I61" s="5"/>
      <c r="J61" s="5"/>
    </row>
    <row r="62" spans="1:10" ht="25.5">
      <c r="A62" s="16" t="s">
        <v>165</v>
      </c>
      <c r="B62" s="17">
        <v>10158</v>
      </c>
      <c r="C62" s="28"/>
      <c r="D62" s="5"/>
      <c r="E62" s="5"/>
      <c r="F62" s="5"/>
      <c r="G62" s="5"/>
      <c r="H62" s="5"/>
      <c r="I62" s="5"/>
      <c r="J62" s="5"/>
    </row>
    <row r="63" spans="1:10" ht="17.25" customHeight="1">
      <c r="A63" s="16" t="s">
        <v>166</v>
      </c>
      <c r="B63" s="17">
        <v>10962</v>
      </c>
      <c r="C63" s="28"/>
      <c r="D63" s="5"/>
      <c r="E63" s="5"/>
      <c r="F63" s="5"/>
      <c r="G63" s="5"/>
      <c r="H63" s="5"/>
      <c r="I63" s="5"/>
      <c r="J63" s="5"/>
    </row>
    <row r="64" spans="1:10">
      <c r="A64" s="16" t="s">
        <v>167</v>
      </c>
      <c r="B64" s="17">
        <v>1118</v>
      </c>
      <c r="C64" s="28"/>
      <c r="D64" s="5"/>
      <c r="E64" s="5"/>
      <c r="F64" s="5"/>
      <c r="G64" s="5"/>
      <c r="H64" s="5"/>
      <c r="I64" s="5"/>
      <c r="J64" s="5"/>
    </row>
    <row r="65" spans="1:10">
      <c r="A65" s="16" t="s">
        <v>168</v>
      </c>
      <c r="B65" s="17">
        <v>131792</v>
      </c>
      <c r="C65" s="28"/>
      <c r="D65" s="5"/>
      <c r="E65" s="5"/>
      <c r="F65" s="5"/>
      <c r="G65" s="5"/>
      <c r="H65" s="5"/>
      <c r="I65" s="5"/>
      <c r="J65" s="5"/>
    </row>
    <row r="66" spans="1:10">
      <c r="A66" s="16" t="s">
        <v>169</v>
      </c>
      <c r="B66" s="17">
        <v>4408</v>
      </c>
      <c r="C66" s="28"/>
      <c r="D66" s="5"/>
      <c r="E66" s="5"/>
      <c r="F66" s="5"/>
      <c r="G66" s="5"/>
      <c r="H66" s="5"/>
      <c r="I66" s="5"/>
      <c r="J66" s="5"/>
    </row>
    <row r="67" spans="1:10" ht="25.5">
      <c r="A67" s="16" t="s">
        <v>170</v>
      </c>
      <c r="B67" s="17">
        <v>1775</v>
      </c>
      <c r="C67" s="28"/>
      <c r="D67" s="5"/>
      <c r="E67" s="5"/>
      <c r="F67" s="5"/>
      <c r="G67" s="5"/>
      <c r="H67" s="5"/>
      <c r="I67" s="5"/>
      <c r="J67" s="5"/>
    </row>
    <row r="68" spans="1:10" ht="25.5">
      <c r="A68" s="16" t="s">
        <v>22</v>
      </c>
      <c r="B68" s="17">
        <v>6867</v>
      </c>
      <c r="C68" s="28"/>
      <c r="D68" s="5"/>
      <c r="E68" s="5"/>
      <c r="F68" s="5"/>
      <c r="G68" s="5"/>
      <c r="H68" s="5"/>
      <c r="I68" s="5"/>
      <c r="J68" s="5"/>
    </row>
    <row r="69" spans="1:10">
      <c r="A69" s="87"/>
      <c r="B69" s="87"/>
      <c r="C69" s="87"/>
      <c r="D69" s="67"/>
      <c r="E69" s="67"/>
    </row>
    <row r="70" spans="1:10">
      <c r="A70" s="87"/>
      <c r="B70" s="87"/>
      <c r="C70" s="87"/>
      <c r="D70" s="67"/>
      <c r="E70" s="67"/>
    </row>
    <row r="71" spans="1:10">
      <c r="A71" s="95" t="s">
        <v>375</v>
      </c>
      <c r="B71" s="96"/>
      <c r="C71" s="96"/>
      <c r="D71" s="96"/>
      <c r="E71" s="96"/>
    </row>
    <row r="72" spans="1:10">
      <c r="A72" s="11"/>
    </row>
    <row r="73" spans="1:10">
      <c r="A73" s="95" t="s">
        <v>376</v>
      </c>
      <c r="B73" s="96"/>
      <c r="C73" s="96"/>
      <c r="D73" s="96"/>
      <c r="E73" s="96"/>
    </row>
    <row r="74" spans="1:10">
      <c r="A74" s="11"/>
    </row>
    <row r="75" spans="1:10">
      <c r="A75" s="95" t="s">
        <v>377</v>
      </c>
      <c r="B75" s="96"/>
      <c r="C75" s="96"/>
      <c r="D75" s="96"/>
      <c r="E75" s="96"/>
    </row>
    <row r="76" spans="1:10">
      <c r="A76" s="87"/>
      <c r="B76" s="87"/>
      <c r="C76" s="87"/>
      <c r="D76" s="67"/>
      <c r="E76" s="67"/>
    </row>
    <row r="77" spans="1:10">
      <c r="A77" s="87"/>
      <c r="B77" s="87"/>
      <c r="C77" s="87"/>
      <c r="D77" s="67"/>
      <c r="E77" s="67"/>
    </row>
    <row r="78" spans="1:10">
      <c r="A78" s="87"/>
      <c r="B78" s="87"/>
      <c r="C78" s="87"/>
      <c r="D78" s="67"/>
      <c r="E78" s="67"/>
    </row>
    <row r="79" spans="1:10">
      <c r="A79" s="87"/>
      <c r="B79" s="87"/>
      <c r="C79" s="87"/>
      <c r="D79" s="67"/>
      <c r="E79" s="67"/>
    </row>
    <row r="80" spans="1:10">
      <c r="A80" s="87"/>
      <c r="B80" s="87"/>
      <c r="C80" s="87"/>
      <c r="D80" s="67"/>
      <c r="E80" s="67"/>
    </row>
    <row r="81" spans="1:5">
      <c r="A81" s="87"/>
      <c r="B81" s="87"/>
      <c r="C81" s="87"/>
      <c r="D81" s="67"/>
      <c r="E81" s="67"/>
    </row>
    <row r="82" spans="1:5">
      <c r="A82" s="87"/>
      <c r="B82" s="87"/>
      <c r="C82" s="87"/>
      <c r="D82" s="67"/>
      <c r="E82" s="67"/>
    </row>
    <row r="83" spans="1:5">
      <c r="A83" s="87"/>
      <c r="B83" s="87"/>
      <c r="C83" s="87"/>
      <c r="D83" s="67"/>
      <c r="E83" s="67"/>
    </row>
    <row r="84" spans="1:5">
      <c r="A84" s="87"/>
      <c r="B84" s="87"/>
      <c r="C84" s="87"/>
      <c r="D84" s="67"/>
      <c r="E84" s="67"/>
    </row>
    <row r="85" spans="1:5">
      <c r="A85" s="87"/>
      <c r="B85" s="87"/>
      <c r="C85" s="87"/>
      <c r="D85" s="67"/>
      <c r="E85" s="67"/>
    </row>
    <row r="86" spans="1:5">
      <c r="A86" s="87"/>
      <c r="B86" s="87"/>
      <c r="C86" s="87"/>
      <c r="D86" s="67"/>
      <c r="E86" s="67"/>
    </row>
    <row r="87" spans="1:5">
      <c r="A87" s="87"/>
      <c r="B87" s="87"/>
      <c r="C87" s="87"/>
      <c r="D87" s="67"/>
      <c r="E87" s="67"/>
    </row>
    <row r="88" spans="1:5">
      <c r="A88" s="87"/>
      <c r="B88" s="87"/>
      <c r="C88" s="87"/>
      <c r="D88" s="67"/>
      <c r="E88" s="67"/>
    </row>
    <row r="89" spans="1:5">
      <c r="A89" s="87"/>
      <c r="B89" s="87"/>
      <c r="C89" s="87"/>
      <c r="D89" s="67"/>
      <c r="E89" s="67"/>
    </row>
    <row r="90" spans="1:5">
      <c r="A90" s="87"/>
      <c r="B90" s="87"/>
      <c r="C90" s="87"/>
      <c r="D90" s="67"/>
      <c r="E90" s="67"/>
    </row>
    <row r="91" spans="1:5">
      <c r="A91" s="87"/>
      <c r="B91" s="87"/>
      <c r="C91" s="87"/>
      <c r="D91" s="67"/>
      <c r="E91" s="67"/>
    </row>
    <row r="92" spans="1:5">
      <c r="A92" s="87"/>
      <c r="B92" s="87"/>
      <c r="C92" s="87"/>
      <c r="D92" s="67"/>
      <c r="E92" s="67"/>
    </row>
    <row r="93" spans="1:5">
      <c r="A93" s="87"/>
      <c r="B93" s="87"/>
      <c r="C93" s="87"/>
      <c r="D93" s="67"/>
      <c r="E93" s="67"/>
    </row>
    <row r="94" spans="1:5">
      <c r="A94" s="87"/>
      <c r="B94" s="87"/>
      <c r="C94" s="87"/>
      <c r="D94" s="67"/>
      <c r="E94" s="67"/>
    </row>
    <row r="95" spans="1:5">
      <c r="A95" s="87"/>
      <c r="B95" s="87"/>
      <c r="C95" s="87"/>
      <c r="D95" s="67"/>
      <c r="E95" s="67"/>
    </row>
    <row r="96" spans="1:5">
      <c r="A96" s="87"/>
      <c r="B96" s="87"/>
      <c r="C96" s="87"/>
      <c r="D96" s="67"/>
      <c r="E96" s="67"/>
    </row>
    <row r="97" spans="1:5">
      <c r="A97" s="87"/>
      <c r="B97" s="87"/>
      <c r="C97" s="87"/>
      <c r="D97" s="67"/>
      <c r="E97" s="67"/>
    </row>
    <row r="98" spans="1:5">
      <c r="A98" s="87"/>
      <c r="B98" s="87"/>
      <c r="C98" s="87"/>
      <c r="D98" s="67"/>
      <c r="E98" s="67"/>
    </row>
    <row r="99" spans="1:5">
      <c r="A99" s="87"/>
      <c r="B99" s="87"/>
      <c r="C99" s="87"/>
      <c r="D99" s="67"/>
      <c r="E99" s="67"/>
    </row>
    <row r="100" spans="1:5">
      <c r="A100" s="87"/>
      <c r="B100" s="87"/>
      <c r="C100" s="87"/>
      <c r="D100" s="67"/>
      <c r="E100" s="67"/>
    </row>
    <row r="101" spans="1:5">
      <c r="A101" s="87"/>
      <c r="B101" s="87"/>
      <c r="C101" s="87"/>
      <c r="D101" s="67"/>
      <c r="E101" s="67"/>
    </row>
    <row r="102" spans="1:5">
      <c r="A102" s="87"/>
      <c r="B102" s="87"/>
      <c r="C102" s="87"/>
      <c r="D102" s="67"/>
      <c r="E102" s="67"/>
    </row>
    <row r="103" spans="1:5">
      <c r="A103" s="87"/>
      <c r="B103" s="87"/>
      <c r="C103" s="87"/>
      <c r="D103" s="67"/>
      <c r="E103" s="67"/>
    </row>
    <row r="104" spans="1:5">
      <c r="A104" s="87"/>
      <c r="B104" s="87"/>
      <c r="C104" s="87"/>
      <c r="D104" s="67"/>
      <c r="E104" s="67"/>
    </row>
    <row r="105" spans="1:5">
      <c r="A105" s="87"/>
      <c r="B105" s="87"/>
      <c r="C105" s="87"/>
      <c r="D105" s="67"/>
      <c r="E105" s="67"/>
    </row>
    <row r="106" spans="1:5">
      <c r="A106" s="67"/>
      <c r="B106" s="67"/>
      <c r="C106" s="67"/>
      <c r="D106" s="67"/>
      <c r="E106" s="67"/>
    </row>
    <row r="107" spans="1:5">
      <c r="A107" s="67"/>
      <c r="B107" s="67"/>
      <c r="C107" s="67"/>
      <c r="D107" s="67"/>
      <c r="E107" s="67"/>
    </row>
    <row r="108" spans="1:5">
      <c r="A108" s="67"/>
      <c r="B108" s="67"/>
      <c r="C108" s="67"/>
      <c r="D108" s="67"/>
      <c r="E108" s="67"/>
    </row>
  </sheetData>
  <mergeCells count="6">
    <mergeCell ref="A73:E73"/>
    <mergeCell ref="A75:E75"/>
    <mergeCell ref="A1:E1"/>
    <mergeCell ref="A2:E2"/>
    <mergeCell ref="A3:E3"/>
    <mergeCell ref="A71:E71"/>
  </mergeCells>
  <phoneticPr fontId="6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7"/>
  <sheetViews>
    <sheetView workbookViewId="0">
      <selection activeCell="F39" sqref="F39"/>
    </sheetView>
  </sheetViews>
  <sheetFormatPr defaultRowHeight="12.75"/>
  <cols>
    <col min="1" max="1" width="42.42578125" customWidth="1"/>
    <col min="2" max="2" width="14.140625" customWidth="1"/>
    <col min="3" max="3" width="13.28515625" customWidth="1"/>
    <col min="4" max="4" width="12.140625" customWidth="1"/>
    <col min="5" max="5" width="12.5703125" customWidth="1"/>
  </cols>
  <sheetData>
    <row r="1" spans="1:5">
      <c r="A1" s="97" t="s">
        <v>37</v>
      </c>
      <c r="B1" s="97"/>
      <c r="C1" s="97"/>
      <c r="D1" s="97"/>
      <c r="E1" s="97"/>
    </row>
    <row r="2" spans="1:5">
      <c r="A2" s="97" t="s">
        <v>36</v>
      </c>
      <c r="B2" s="97"/>
      <c r="C2" s="97"/>
      <c r="D2" s="97"/>
      <c r="E2" s="97"/>
    </row>
    <row r="3" spans="1:5" ht="15.75">
      <c r="A3" s="98" t="s">
        <v>238</v>
      </c>
      <c r="B3" s="98"/>
      <c r="C3" s="98"/>
      <c r="D3" s="98"/>
      <c r="E3" s="98"/>
    </row>
    <row r="4" spans="1:5">
      <c r="A4" s="12"/>
      <c r="B4" s="12"/>
      <c r="C4" s="12"/>
      <c r="D4" s="12"/>
      <c r="E4" s="12"/>
    </row>
    <row r="5" spans="1:5">
      <c r="A5" s="12"/>
      <c r="B5" s="12" t="s">
        <v>12</v>
      </c>
      <c r="C5" s="12"/>
      <c r="D5" s="12">
        <v>7417</v>
      </c>
      <c r="E5" s="12"/>
    </row>
    <row r="6" spans="1:5">
      <c r="A6" s="12"/>
      <c r="B6" s="12" t="s">
        <v>4</v>
      </c>
      <c r="C6" s="12"/>
      <c r="D6" s="12">
        <v>218</v>
      </c>
      <c r="E6" s="12"/>
    </row>
    <row r="7" spans="1:5">
      <c r="A7" s="12"/>
      <c r="B7" s="12" t="s">
        <v>38</v>
      </c>
      <c r="C7" s="12"/>
      <c r="D7" s="12">
        <v>442</v>
      </c>
      <c r="E7" s="12"/>
    </row>
    <row r="8" spans="1:5">
      <c r="A8" s="12"/>
      <c r="B8" s="12"/>
      <c r="C8" s="12"/>
      <c r="D8" s="12"/>
      <c r="E8" s="12"/>
    </row>
    <row r="9" spans="1:5">
      <c r="A9" s="24"/>
      <c r="B9" s="75" t="s">
        <v>0</v>
      </c>
      <c r="C9" s="75" t="s">
        <v>9</v>
      </c>
      <c r="D9" s="75" t="s">
        <v>8</v>
      </c>
      <c r="E9" s="75" t="s">
        <v>1</v>
      </c>
    </row>
    <row r="10" spans="1:5">
      <c r="A10" s="72" t="s">
        <v>10</v>
      </c>
      <c r="B10" s="25">
        <v>27719</v>
      </c>
      <c r="C10" s="25">
        <v>7970</v>
      </c>
      <c r="D10" s="25">
        <v>2417</v>
      </c>
      <c r="E10" s="25">
        <f t="shared" ref="E10:E18" si="0">B10+C10+D10</f>
        <v>38106</v>
      </c>
    </row>
    <row r="11" spans="1:5">
      <c r="A11" s="72" t="s">
        <v>5</v>
      </c>
      <c r="B11" s="26">
        <v>-745155</v>
      </c>
      <c r="C11" s="26">
        <v>780144</v>
      </c>
      <c r="D11" s="26">
        <f>653000-1653111</f>
        <v>-1000111</v>
      </c>
      <c r="E11" s="26">
        <f t="shared" si="0"/>
        <v>-965122</v>
      </c>
    </row>
    <row r="12" spans="1:5">
      <c r="A12" s="72" t="s">
        <v>2</v>
      </c>
      <c r="B12" s="25">
        <v>432910</v>
      </c>
      <c r="C12" s="25">
        <v>424524</v>
      </c>
      <c r="D12" s="25">
        <v>90820</v>
      </c>
      <c r="E12" s="25">
        <f t="shared" si="0"/>
        <v>948254</v>
      </c>
    </row>
    <row r="13" spans="1:5">
      <c r="A13" s="72" t="s">
        <v>3</v>
      </c>
      <c r="B13" s="25">
        <v>405191</v>
      </c>
      <c r="C13" s="25">
        <v>416554</v>
      </c>
      <c r="D13" s="25">
        <v>88403</v>
      </c>
      <c r="E13" s="25">
        <f t="shared" si="0"/>
        <v>910148</v>
      </c>
    </row>
    <row r="14" spans="1:5">
      <c r="A14" s="72" t="s">
        <v>155</v>
      </c>
      <c r="B14" s="25">
        <v>46258</v>
      </c>
      <c r="C14" s="25"/>
      <c r="D14" s="25"/>
      <c r="E14" s="25"/>
    </row>
    <row r="15" spans="1:5">
      <c r="A15" s="72" t="s">
        <v>41</v>
      </c>
      <c r="B15" s="71">
        <v>20536</v>
      </c>
      <c r="C15" s="25"/>
      <c r="D15" s="25"/>
      <c r="E15" s="25">
        <f t="shared" si="0"/>
        <v>20536</v>
      </c>
    </row>
    <row r="16" spans="1:5">
      <c r="A16" s="72" t="s">
        <v>6</v>
      </c>
      <c r="B16" s="25">
        <f>B22</f>
        <v>704537</v>
      </c>
      <c r="C16" s="25">
        <f>B49</f>
        <v>225775</v>
      </c>
      <c r="D16" s="25">
        <v>0</v>
      </c>
      <c r="E16" s="25">
        <f t="shared" si="0"/>
        <v>930312</v>
      </c>
    </row>
    <row r="17" spans="1:5">
      <c r="A17" s="74" t="s">
        <v>7</v>
      </c>
      <c r="B17" s="26">
        <f>B11+B13+B14+B15-B16</f>
        <v>-977707</v>
      </c>
      <c r="C17" s="26">
        <f>C11+C13-C16</f>
        <v>970923</v>
      </c>
      <c r="D17" s="26">
        <f>D11+D13-D16</f>
        <v>-911708</v>
      </c>
      <c r="E17" s="26">
        <f t="shared" si="0"/>
        <v>-918492</v>
      </c>
    </row>
    <row r="18" spans="1:5">
      <c r="A18" s="72" t="s">
        <v>11</v>
      </c>
      <c r="B18" s="27">
        <v>5.5300002098083496</v>
      </c>
      <c r="C18" s="27">
        <v>4.7699999809265137</v>
      </c>
      <c r="D18" s="27">
        <v>1.5299999713897705</v>
      </c>
      <c r="E18" s="27">
        <f t="shared" si="0"/>
        <v>11.830000162124634</v>
      </c>
    </row>
    <row r="19" spans="1:5">
      <c r="A19" s="6" t="s">
        <v>91</v>
      </c>
      <c r="B19" s="54">
        <f>B16/D5/12</f>
        <v>7.9157903015594799</v>
      </c>
      <c r="C19" s="6"/>
      <c r="D19" s="6"/>
      <c r="E19" s="6"/>
    </row>
    <row r="20" spans="1:5">
      <c r="A20" s="30"/>
      <c r="B20" s="30"/>
      <c r="C20" s="30"/>
      <c r="D20" s="30"/>
      <c r="E20" s="30"/>
    </row>
    <row r="21" spans="1:5">
      <c r="A21" s="36"/>
      <c r="B21" s="36"/>
      <c r="C21" s="36"/>
      <c r="D21" s="36"/>
      <c r="E21" s="36"/>
    </row>
    <row r="22" spans="1:5">
      <c r="A22" s="61" t="s">
        <v>40</v>
      </c>
      <c r="B22" s="61">
        <f>SUM(B23:B48)</f>
        <v>704537</v>
      </c>
      <c r="C22" s="62"/>
      <c r="D22" s="62"/>
      <c r="E22" s="62"/>
    </row>
    <row r="23" spans="1:5" ht="25.5">
      <c r="A23" s="16" t="s">
        <v>348</v>
      </c>
      <c r="B23" s="63">
        <v>149201</v>
      </c>
      <c r="C23" s="62"/>
      <c r="D23" s="62"/>
      <c r="E23" s="62"/>
    </row>
    <row r="24" spans="1:5" ht="25.5">
      <c r="A24" s="16" t="s">
        <v>349</v>
      </c>
      <c r="B24" s="63">
        <v>35964</v>
      </c>
      <c r="C24" s="62"/>
      <c r="D24" s="62"/>
      <c r="E24" s="62"/>
    </row>
    <row r="25" spans="1:5">
      <c r="A25" s="44" t="s">
        <v>150</v>
      </c>
      <c r="B25" s="64">
        <v>164562</v>
      </c>
      <c r="C25" s="62"/>
      <c r="D25" s="62"/>
      <c r="E25" s="62"/>
    </row>
    <row r="26" spans="1:5">
      <c r="A26" s="44" t="s">
        <v>129</v>
      </c>
      <c r="B26" s="64">
        <v>41105</v>
      </c>
      <c r="C26" s="62"/>
      <c r="D26" s="62"/>
      <c r="E26" s="62"/>
    </row>
    <row r="27" spans="1:5">
      <c r="A27" s="44" t="s">
        <v>13</v>
      </c>
      <c r="B27" s="63">
        <v>3765</v>
      </c>
      <c r="C27" s="62"/>
      <c r="D27" s="62"/>
      <c r="E27" s="62"/>
    </row>
    <row r="28" spans="1:5" ht="25.5">
      <c r="A28" s="44" t="s">
        <v>364</v>
      </c>
      <c r="B28" s="65">
        <v>3886</v>
      </c>
      <c r="C28" s="62"/>
      <c r="D28" s="62"/>
      <c r="E28" s="62"/>
    </row>
    <row r="29" spans="1:5">
      <c r="A29" s="44" t="s">
        <v>54</v>
      </c>
      <c r="B29" s="63">
        <v>298</v>
      </c>
      <c r="C29" s="62"/>
      <c r="D29" s="62"/>
      <c r="E29" s="62"/>
    </row>
    <row r="30" spans="1:5">
      <c r="A30" s="44" t="s">
        <v>24</v>
      </c>
      <c r="B30" s="63">
        <v>4388</v>
      </c>
      <c r="C30" s="62"/>
      <c r="D30" s="62"/>
      <c r="E30" s="62"/>
    </row>
    <row r="31" spans="1:5">
      <c r="A31" s="44" t="s">
        <v>25</v>
      </c>
      <c r="B31" s="63">
        <v>3828</v>
      </c>
      <c r="C31" s="62"/>
      <c r="D31" s="62"/>
      <c r="E31" s="62"/>
    </row>
    <row r="32" spans="1:5">
      <c r="A32" s="44" t="s">
        <v>26</v>
      </c>
      <c r="B32" s="63">
        <v>4380</v>
      </c>
      <c r="C32" s="62"/>
      <c r="D32" s="62"/>
      <c r="E32" s="62"/>
    </row>
    <row r="33" spans="1:5">
      <c r="A33" s="44" t="s">
        <v>56</v>
      </c>
      <c r="B33" s="63">
        <v>5857</v>
      </c>
      <c r="C33" s="62"/>
      <c r="D33" s="62"/>
      <c r="E33" s="62"/>
    </row>
    <row r="34" spans="1:5">
      <c r="A34" s="44" t="s">
        <v>27</v>
      </c>
      <c r="B34" s="63">
        <v>12827</v>
      </c>
      <c r="C34" s="62"/>
      <c r="D34" s="62"/>
      <c r="E34" s="62"/>
    </row>
    <row r="35" spans="1:5">
      <c r="A35" s="44" t="s">
        <v>175</v>
      </c>
      <c r="B35" s="63">
        <v>70332</v>
      </c>
      <c r="C35" s="62"/>
      <c r="D35" s="62"/>
      <c r="E35" s="62"/>
    </row>
    <row r="36" spans="1:5">
      <c r="A36" s="44" t="s">
        <v>28</v>
      </c>
      <c r="B36" s="63">
        <v>13396</v>
      </c>
      <c r="C36" s="62"/>
      <c r="D36" s="62"/>
      <c r="E36" s="62"/>
    </row>
    <row r="37" spans="1:5">
      <c r="A37" s="44" t="s">
        <v>29</v>
      </c>
      <c r="B37" s="63">
        <v>691</v>
      </c>
      <c r="C37" s="62"/>
      <c r="D37" s="62"/>
      <c r="E37" s="62"/>
    </row>
    <row r="38" spans="1:5">
      <c r="A38" s="44" t="s">
        <v>42</v>
      </c>
      <c r="B38" s="63">
        <v>96093</v>
      </c>
      <c r="C38" s="62"/>
      <c r="D38" s="62"/>
      <c r="E38" s="62"/>
    </row>
    <row r="39" spans="1:5">
      <c r="A39" s="44" t="s">
        <v>43</v>
      </c>
      <c r="B39" s="63">
        <v>23452</v>
      </c>
      <c r="C39" s="62"/>
      <c r="D39" s="62"/>
      <c r="E39" s="62"/>
    </row>
    <row r="40" spans="1:5">
      <c r="A40" s="44" t="s">
        <v>44</v>
      </c>
      <c r="B40" s="63">
        <v>9632</v>
      </c>
      <c r="C40" s="62"/>
      <c r="D40" s="62"/>
      <c r="E40" s="62"/>
    </row>
    <row r="41" spans="1:5">
      <c r="A41" s="44" t="s">
        <v>30</v>
      </c>
      <c r="B41" s="63">
        <v>1669</v>
      </c>
      <c r="C41" s="62"/>
      <c r="D41" s="62"/>
      <c r="E41" s="62"/>
    </row>
    <row r="42" spans="1:5">
      <c r="A42" s="44" t="s">
        <v>31</v>
      </c>
      <c r="B42" s="63">
        <v>1971</v>
      </c>
      <c r="C42" s="62"/>
      <c r="D42" s="62"/>
      <c r="E42" s="62"/>
    </row>
    <row r="43" spans="1:5">
      <c r="A43" s="44" t="s">
        <v>32</v>
      </c>
      <c r="B43" s="63">
        <v>6431</v>
      </c>
      <c r="C43" s="62"/>
      <c r="D43" s="62"/>
      <c r="E43" s="62"/>
    </row>
    <row r="44" spans="1:5">
      <c r="A44" s="44" t="s">
        <v>33</v>
      </c>
      <c r="B44" s="63">
        <v>3938</v>
      </c>
      <c r="C44" s="62"/>
      <c r="D44" s="62"/>
      <c r="E44" s="62"/>
    </row>
    <row r="45" spans="1:5">
      <c r="A45" s="44" t="s">
        <v>34</v>
      </c>
      <c r="B45" s="63">
        <v>2429</v>
      </c>
      <c r="C45" s="62"/>
      <c r="D45" s="62"/>
      <c r="E45" s="62"/>
    </row>
    <row r="46" spans="1:5">
      <c r="A46" s="44" t="s">
        <v>35</v>
      </c>
      <c r="B46" s="63">
        <v>876</v>
      </c>
      <c r="C46" s="62"/>
      <c r="D46" s="62"/>
      <c r="E46" s="62"/>
    </row>
    <row r="47" spans="1:5">
      <c r="A47" s="44" t="s">
        <v>45</v>
      </c>
      <c r="B47" s="63">
        <v>34989</v>
      </c>
      <c r="C47" s="62"/>
      <c r="D47" s="62"/>
      <c r="E47" s="62"/>
    </row>
    <row r="48" spans="1:5">
      <c r="A48" s="44" t="s">
        <v>46</v>
      </c>
      <c r="B48" s="63">
        <v>8577</v>
      </c>
      <c r="C48" s="62"/>
      <c r="D48" s="62"/>
      <c r="E48" s="62"/>
    </row>
    <row r="49" spans="1:10">
      <c r="A49" s="48" t="s">
        <v>47</v>
      </c>
      <c r="B49" s="69">
        <f>SUM(B50:B74)</f>
        <v>225775</v>
      </c>
      <c r="C49" s="62"/>
      <c r="D49" s="62"/>
      <c r="E49" s="62"/>
    </row>
    <row r="50" spans="1:10">
      <c r="A50" s="16" t="s">
        <v>239</v>
      </c>
      <c r="B50" s="17">
        <v>163</v>
      </c>
      <c r="C50" s="5"/>
      <c r="D50" s="5"/>
      <c r="E50" s="5"/>
      <c r="F50" s="5"/>
      <c r="G50" s="5"/>
      <c r="H50" s="5"/>
      <c r="I50" s="5"/>
      <c r="J50" s="5"/>
    </row>
    <row r="51" spans="1:10" ht="25.5">
      <c r="A51" s="16" t="s">
        <v>176</v>
      </c>
      <c r="B51" s="17">
        <v>2391</v>
      </c>
      <c r="C51" s="5"/>
      <c r="D51" s="5"/>
      <c r="E51" s="5"/>
      <c r="F51" s="5"/>
      <c r="G51" s="5"/>
      <c r="H51" s="5"/>
      <c r="I51" s="5"/>
      <c r="J51" s="5"/>
    </row>
    <row r="52" spans="1:10">
      <c r="A52" s="16" t="s">
        <v>177</v>
      </c>
      <c r="B52" s="17">
        <v>331</v>
      </c>
      <c r="C52" s="5"/>
      <c r="D52" s="5"/>
      <c r="E52" s="5"/>
      <c r="F52" s="5"/>
      <c r="G52" s="5"/>
      <c r="H52" s="5"/>
      <c r="I52" s="5"/>
      <c r="J52" s="5"/>
    </row>
    <row r="53" spans="1:10">
      <c r="A53" s="16" t="s">
        <v>240</v>
      </c>
      <c r="B53" s="17">
        <v>173</v>
      </c>
      <c r="C53" s="5"/>
      <c r="D53" s="5"/>
      <c r="E53" s="5"/>
      <c r="F53" s="5"/>
      <c r="G53" s="5"/>
      <c r="H53" s="5"/>
      <c r="I53" s="5"/>
      <c r="J53" s="5"/>
    </row>
    <row r="54" spans="1:10" ht="25.5">
      <c r="A54" s="16" t="s">
        <v>159</v>
      </c>
      <c r="B54" s="17">
        <v>538</v>
      </c>
      <c r="C54" s="5"/>
      <c r="D54" s="5"/>
      <c r="E54" s="5"/>
      <c r="F54" s="5"/>
      <c r="G54" s="5"/>
      <c r="H54" s="5"/>
      <c r="I54" s="5"/>
      <c r="J54" s="5"/>
    </row>
    <row r="55" spans="1:10">
      <c r="A55" s="16" t="s">
        <v>241</v>
      </c>
      <c r="B55" s="17">
        <v>738</v>
      </c>
      <c r="C55" s="5"/>
      <c r="D55" s="5"/>
      <c r="E55" s="5"/>
      <c r="F55" s="5"/>
      <c r="G55" s="5"/>
      <c r="H55" s="5"/>
      <c r="I55" s="5"/>
      <c r="J55" s="5"/>
    </row>
    <row r="56" spans="1:10" ht="16.5" customHeight="1">
      <c r="A56" s="16" t="s">
        <v>178</v>
      </c>
      <c r="B56" s="17">
        <v>775</v>
      </c>
      <c r="C56" s="5"/>
      <c r="D56" s="5"/>
      <c r="E56" s="5"/>
      <c r="F56" s="5"/>
      <c r="G56" s="5"/>
      <c r="H56" s="5"/>
      <c r="I56" s="5"/>
      <c r="J56" s="5"/>
    </row>
    <row r="57" spans="1:10" ht="25.5">
      <c r="A57" s="16" t="s">
        <v>131</v>
      </c>
      <c r="B57" s="17">
        <v>45570</v>
      </c>
      <c r="C57" s="5"/>
      <c r="D57" s="5"/>
      <c r="E57" s="5"/>
      <c r="F57" s="5"/>
      <c r="G57" s="5"/>
      <c r="H57" s="5"/>
      <c r="I57" s="5"/>
      <c r="J57" s="5"/>
    </row>
    <row r="58" spans="1:10">
      <c r="A58" s="16" t="s">
        <v>179</v>
      </c>
      <c r="B58" s="17">
        <v>12610</v>
      </c>
      <c r="C58" s="5"/>
      <c r="D58" s="5"/>
      <c r="E58" s="5"/>
      <c r="F58" s="5"/>
      <c r="G58" s="5"/>
      <c r="H58" s="5"/>
      <c r="I58" s="5"/>
      <c r="J58" s="5"/>
    </row>
    <row r="59" spans="1:10" ht="25.5">
      <c r="A59" s="16" t="s">
        <v>180</v>
      </c>
      <c r="B59" s="17">
        <v>11176</v>
      </c>
      <c r="C59" s="5"/>
      <c r="D59" s="5"/>
      <c r="E59" s="5"/>
      <c r="F59" s="5"/>
      <c r="G59" s="5"/>
      <c r="H59" s="5"/>
      <c r="I59" s="5"/>
      <c r="J59" s="5"/>
    </row>
    <row r="60" spans="1:10">
      <c r="A60" s="16" t="s">
        <v>181</v>
      </c>
      <c r="B60" s="17">
        <v>952</v>
      </c>
      <c r="C60" s="5"/>
      <c r="D60" s="5"/>
      <c r="E60" s="5"/>
      <c r="F60" s="5"/>
      <c r="G60" s="5"/>
      <c r="H60" s="5"/>
      <c r="I60" s="5"/>
      <c r="J60" s="5"/>
    </row>
    <row r="61" spans="1:10" ht="25.5">
      <c r="A61" s="16" t="s">
        <v>242</v>
      </c>
      <c r="B61" s="17">
        <v>2570</v>
      </c>
      <c r="C61" s="5"/>
      <c r="D61" s="5"/>
      <c r="E61" s="5"/>
      <c r="F61" s="5"/>
      <c r="G61" s="5"/>
      <c r="H61" s="5"/>
      <c r="I61" s="5"/>
      <c r="J61" s="5"/>
    </row>
    <row r="62" spans="1:10">
      <c r="A62" s="16" t="s">
        <v>182</v>
      </c>
      <c r="B62" s="17">
        <v>2038</v>
      </c>
      <c r="C62" s="5"/>
      <c r="D62" s="5"/>
      <c r="E62" s="5"/>
      <c r="F62" s="5"/>
      <c r="G62" s="5"/>
      <c r="H62" s="5"/>
      <c r="I62" s="5"/>
      <c r="J62" s="5"/>
    </row>
    <row r="63" spans="1:10" ht="38.25">
      <c r="A63" s="16" t="s">
        <v>183</v>
      </c>
      <c r="B63" s="17">
        <v>9380</v>
      </c>
      <c r="C63" s="5"/>
      <c r="D63" s="5"/>
      <c r="E63" s="5"/>
      <c r="F63" s="5"/>
      <c r="G63" s="5"/>
      <c r="H63" s="5"/>
      <c r="I63" s="5"/>
      <c r="J63" s="5"/>
    </row>
    <row r="64" spans="1:10">
      <c r="A64" s="16" t="s">
        <v>184</v>
      </c>
      <c r="B64" s="17">
        <v>40065</v>
      </c>
      <c r="C64" s="5"/>
      <c r="D64" s="5"/>
      <c r="E64" s="5"/>
      <c r="F64" s="5"/>
      <c r="G64" s="5"/>
      <c r="H64" s="5"/>
      <c r="I64" s="5"/>
      <c r="J64" s="5"/>
    </row>
    <row r="65" spans="1:10">
      <c r="A65" s="16" t="s">
        <v>185</v>
      </c>
      <c r="B65" s="17">
        <v>30</v>
      </c>
      <c r="C65" s="5"/>
      <c r="D65" s="5"/>
      <c r="E65" s="5"/>
      <c r="F65" s="5"/>
      <c r="G65" s="5"/>
      <c r="H65" s="5"/>
      <c r="I65" s="5"/>
      <c r="J65" s="5"/>
    </row>
    <row r="66" spans="1:10">
      <c r="A66" s="16" t="s">
        <v>243</v>
      </c>
      <c r="B66" s="17">
        <v>281</v>
      </c>
      <c r="C66" s="5"/>
      <c r="D66" s="5"/>
      <c r="E66" s="5"/>
      <c r="F66" s="5"/>
      <c r="G66" s="5"/>
      <c r="H66" s="5"/>
      <c r="I66" s="5"/>
      <c r="J66" s="5"/>
    </row>
    <row r="67" spans="1:10">
      <c r="A67" s="16" t="s">
        <v>186</v>
      </c>
      <c r="B67" s="17">
        <v>63572</v>
      </c>
      <c r="C67" s="5"/>
      <c r="D67" s="5"/>
      <c r="E67" s="5"/>
      <c r="F67" s="5"/>
      <c r="G67" s="5"/>
      <c r="H67" s="5"/>
      <c r="I67" s="5"/>
      <c r="J67" s="5"/>
    </row>
    <row r="68" spans="1:10">
      <c r="A68" s="16" t="s">
        <v>187</v>
      </c>
      <c r="B68" s="17">
        <v>226</v>
      </c>
      <c r="C68" s="5"/>
      <c r="D68" s="5"/>
      <c r="E68" s="5"/>
      <c r="F68" s="5"/>
      <c r="G68" s="5"/>
      <c r="H68" s="5"/>
      <c r="I68" s="5"/>
      <c r="J68" s="5"/>
    </row>
    <row r="69" spans="1:10" ht="25.5">
      <c r="A69" s="16" t="s">
        <v>22</v>
      </c>
      <c r="B69" s="17">
        <v>6867</v>
      </c>
      <c r="C69" s="5"/>
      <c r="D69" s="5"/>
      <c r="E69" s="5"/>
      <c r="F69" s="5"/>
      <c r="G69" s="5"/>
      <c r="H69" s="5"/>
      <c r="I69" s="5"/>
      <c r="J69" s="5"/>
    </row>
    <row r="70" spans="1:10">
      <c r="A70" s="16" t="s">
        <v>188</v>
      </c>
      <c r="B70" s="17">
        <v>146</v>
      </c>
      <c r="C70" s="5"/>
      <c r="D70" s="5"/>
      <c r="E70" s="5"/>
      <c r="F70" s="5"/>
      <c r="G70" s="5"/>
      <c r="H70" s="5"/>
      <c r="I70" s="5"/>
      <c r="J70" s="5"/>
    </row>
    <row r="71" spans="1:10" ht="25.5">
      <c r="A71" s="16" t="s">
        <v>189</v>
      </c>
      <c r="B71" s="17">
        <v>1500</v>
      </c>
      <c r="C71" s="5"/>
      <c r="D71" s="5"/>
      <c r="E71" s="5"/>
      <c r="F71" s="5"/>
      <c r="G71" s="5"/>
      <c r="H71" s="5"/>
      <c r="I71" s="5"/>
      <c r="J71" s="5"/>
    </row>
    <row r="72" spans="1:10" ht="18.75" customHeight="1">
      <c r="A72" s="16" t="s">
        <v>190</v>
      </c>
      <c r="B72" s="17">
        <v>1136</v>
      </c>
      <c r="C72" s="5"/>
      <c r="D72" s="5"/>
      <c r="E72" s="5"/>
      <c r="F72" s="5"/>
      <c r="G72" s="5"/>
      <c r="H72" s="5"/>
      <c r="I72" s="5"/>
      <c r="J72" s="5"/>
    </row>
    <row r="73" spans="1:10" ht="15" customHeight="1">
      <c r="A73" s="16" t="s">
        <v>365</v>
      </c>
      <c r="B73" s="17">
        <v>3547</v>
      </c>
      <c r="C73" s="5"/>
      <c r="D73" s="5"/>
      <c r="E73" s="5"/>
      <c r="F73" s="5"/>
      <c r="G73" s="5"/>
      <c r="H73" s="5"/>
      <c r="I73" s="5"/>
      <c r="J73" s="5"/>
    </row>
    <row r="74" spans="1:10">
      <c r="A74" s="16" t="s">
        <v>171</v>
      </c>
      <c r="B74" s="16">
        <v>19000</v>
      </c>
      <c r="C74" s="5"/>
      <c r="D74" s="5"/>
      <c r="E74" s="5"/>
      <c r="F74" s="5"/>
      <c r="G74" s="5"/>
      <c r="H74" s="5"/>
      <c r="I74" s="5"/>
      <c r="J74" s="5"/>
    </row>
    <row r="75" spans="1:10">
      <c r="A75" s="43"/>
      <c r="B75" s="43"/>
      <c r="C75" s="43"/>
      <c r="D75" s="43"/>
    </row>
    <row r="76" spans="1:10">
      <c r="A76" s="43"/>
      <c r="B76" s="43"/>
      <c r="C76" s="43"/>
      <c r="D76" s="43"/>
    </row>
    <row r="77" spans="1:10">
      <c r="A77" s="95" t="s">
        <v>375</v>
      </c>
      <c r="B77" s="96"/>
      <c r="C77" s="96"/>
      <c r="D77" s="96"/>
      <c r="E77" s="96"/>
    </row>
    <row r="78" spans="1:10">
      <c r="A78" s="11"/>
    </row>
    <row r="79" spans="1:10">
      <c r="A79" s="95" t="s">
        <v>376</v>
      </c>
      <c r="B79" s="96"/>
      <c r="C79" s="96"/>
      <c r="D79" s="96"/>
      <c r="E79" s="96"/>
    </row>
    <row r="80" spans="1:10">
      <c r="A80" s="11"/>
    </row>
    <row r="81" spans="1:5">
      <c r="A81" s="95" t="s">
        <v>377</v>
      </c>
      <c r="B81" s="96"/>
      <c r="C81" s="96"/>
      <c r="D81" s="96"/>
      <c r="E81" s="96"/>
    </row>
    <row r="82" spans="1:5">
      <c r="A82" s="43"/>
      <c r="B82" s="43"/>
      <c r="C82" s="43"/>
      <c r="D82" s="43"/>
    </row>
    <row r="83" spans="1:5">
      <c r="A83" s="43"/>
      <c r="B83" s="43"/>
      <c r="C83" s="43"/>
      <c r="D83" s="43"/>
    </row>
    <row r="84" spans="1:5">
      <c r="A84" s="43"/>
      <c r="B84" s="43"/>
      <c r="C84" s="43"/>
      <c r="D84" s="43"/>
    </row>
    <row r="85" spans="1:5">
      <c r="A85" s="43"/>
      <c r="B85" s="43"/>
      <c r="C85" s="43"/>
      <c r="D85" s="43"/>
    </row>
    <row r="86" spans="1:5">
      <c r="A86" s="43"/>
      <c r="B86" s="43"/>
      <c r="C86" s="43"/>
      <c r="D86" s="43"/>
    </row>
    <row r="87" spans="1:5">
      <c r="A87" s="43"/>
      <c r="B87" s="43"/>
      <c r="C87" s="43"/>
      <c r="D87" s="43"/>
    </row>
    <row r="88" spans="1:5">
      <c r="A88" s="43"/>
      <c r="B88" s="43"/>
      <c r="C88" s="43"/>
      <c r="D88" s="43"/>
    </row>
    <row r="89" spans="1:5">
      <c r="A89" s="43"/>
      <c r="B89" s="43"/>
      <c r="C89" s="43"/>
      <c r="D89" s="43"/>
    </row>
    <row r="90" spans="1:5">
      <c r="A90" s="43"/>
      <c r="B90" s="43"/>
      <c r="C90" s="43"/>
      <c r="D90" s="43"/>
    </row>
    <row r="91" spans="1:5">
      <c r="A91" s="43"/>
      <c r="B91" s="43"/>
      <c r="C91" s="43"/>
      <c r="D91" s="43"/>
    </row>
    <row r="92" spans="1:5">
      <c r="A92" s="43"/>
      <c r="B92" s="43"/>
      <c r="C92" s="43"/>
      <c r="D92" s="43"/>
    </row>
    <row r="93" spans="1:5">
      <c r="A93" s="43"/>
      <c r="B93" s="43"/>
      <c r="C93" s="43"/>
      <c r="D93" s="43"/>
    </row>
    <row r="94" spans="1:5">
      <c r="A94" s="43"/>
      <c r="B94" s="43"/>
      <c r="C94" s="43"/>
      <c r="D94" s="43"/>
    </row>
    <row r="95" spans="1:5">
      <c r="A95" s="43"/>
      <c r="B95" s="43"/>
      <c r="C95" s="43"/>
      <c r="D95" s="43"/>
    </row>
    <row r="96" spans="1:5">
      <c r="A96" s="43"/>
      <c r="B96" s="43"/>
      <c r="C96" s="43"/>
      <c r="D96" s="43"/>
    </row>
    <row r="97" spans="1:4">
      <c r="A97" s="43"/>
      <c r="B97" s="43"/>
      <c r="C97" s="43"/>
      <c r="D97" s="43"/>
    </row>
  </sheetData>
  <mergeCells count="6">
    <mergeCell ref="A79:E79"/>
    <mergeCell ref="A81:E81"/>
    <mergeCell ref="A1:E1"/>
    <mergeCell ref="A2:E2"/>
    <mergeCell ref="A3:E3"/>
    <mergeCell ref="A77:E77"/>
  </mergeCells>
  <phoneticPr fontId="6" type="noConversion"/>
  <pageMargins left="0.39370078740157483" right="0.39370078740157483" top="0.39370078740157483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3"/>
  <sheetViews>
    <sheetView workbookViewId="0">
      <selection activeCell="F24" sqref="F24"/>
    </sheetView>
  </sheetViews>
  <sheetFormatPr defaultRowHeight="12.75"/>
  <cols>
    <col min="1" max="1" width="41.42578125" customWidth="1"/>
    <col min="2" max="2" width="13.28515625" customWidth="1"/>
    <col min="3" max="3" width="12.5703125" customWidth="1"/>
    <col min="4" max="4" width="12.140625" customWidth="1"/>
    <col min="5" max="5" width="12.28515625" customWidth="1"/>
  </cols>
  <sheetData>
    <row r="1" spans="1:5">
      <c r="A1" s="97" t="s">
        <v>37</v>
      </c>
      <c r="B1" s="97"/>
      <c r="C1" s="97"/>
      <c r="D1" s="97"/>
      <c r="E1" s="97"/>
    </row>
    <row r="2" spans="1:5">
      <c r="A2" s="97" t="s">
        <v>36</v>
      </c>
      <c r="B2" s="97"/>
      <c r="C2" s="97"/>
      <c r="D2" s="97"/>
      <c r="E2" s="97"/>
    </row>
    <row r="3" spans="1:5" ht="15.75">
      <c r="A3" s="98" t="s">
        <v>244</v>
      </c>
      <c r="B3" s="98"/>
      <c r="C3" s="98"/>
      <c r="D3" s="98"/>
      <c r="E3" s="98"/>
    </row>
    <row r="4" spans="1:5">
      <c r="A4" s="12"/>
      <c r="B4" s="12"/>
      <c r="C4" s="12"/>
      <c r="D4" s="12"/>
      <c r="E4" s="12"/>
    </row>
    <row r="5" spans="1:5">
      <c r="A5" s="12"/>
      <c r="B5" s="12" t="s">
        <v>12</v>
      </c>
      <c r="C5" s="12"/>
      <c r="D5" s="12">
        <v>7360</v>
      </c>
      <c r="E5" s="12"/>
    </row>
    <row r="6" spans="1:5">
      <c r="A6" s="12"/>
      <c r="B6" s="12" t="s">
        <v>4</v>
      </c>
      <c r="C6" s="12"/>
      <c r="D6" s="12">
        <v>127</v>
      </c>
      <c r="E6" s="12"/>
    </row>
    <row r="7" spans="1:5">
      <c r="A7" s="12"/>
      <c r="B7" s="12" t="s">
        <v>38</v>
      </c>
      <c r="C7" s="12"/>
      <c r="D7" s="12">
        <v>322</v>
      </c>
      <c r="E7" s="12"/>
    </row>
    <row r="8" spans="1:5">
      <c r="A8" s="12"/>
      <c r="B8" s="12"/>
      <c r="C8" s="12"/>
      <c r="D8" s="12"/>
      <c r="E8" s="12"/>
    </row>
    <row r="9" spans="1:5">
      <c r="A9" s="24"/>
      <c r="B9" s="75" t="s">
        <v>0</v>
      </c>
      <c r="C9" s="75" t="s">
        <v>9</v>
      </c>
      <c r="D9" s="75" t="s">
        <v>8</v>
      </c>
      <c r="E9" s="75" t="s">
        <v>1</v>
      </c>
    </row>
    <row r="10" spans="1:5">
      <c r="A10" s="72" t="s">
        <v>10</v>
      </c>
      <c r="B10" s="25">
        <v>7129</v>
      </c>
      <c r="C10" s="25">
        <v>5878</v>
      </c>
      <c r="D10" s="25">
        <v>848</v>
      </c>
      <c r="E10" s="25">
        <f t="shared" ref="E10:E18" si="0">B10+C10+D10</f>
        <v>13855</v>
      </c>
    </row>
    <row r="11" spans="1:5">
      <c r="A11" s="72" t="s">
        <v>5</v>
      </c>
      <c r="B11" s="26">
        <v>-370898</v>
      </c>
      <c r="C11" s="26">
        <v>457854</v>
      </c>
      <c r="D11" s="26">
        <v>183254</v>
      </c>
      <c r="E11" s="26">
        <f t="shared" si="0"/>
        <v>270210</v>
      </c>
    </row>
    <row r="12" spans="1:5">
      <c r="A12" s="72" t="s">
        <v>2</v>
      </c>
      <c r="B12" s="25">
        <v>504194</v>
      </c>
      <c r="C12" s="25">
        <v>421188</v>
      </c>
      <c r="D12" s="25">
        <v>121916</v>
      </c>
      <c r="E12" s="25">
        <f t="shared" si="0"/>
        <v>1047298</v>
      </c>
    </row>
    <row r="13" spans="1:5">
      <c r="A13" s="72" t="s">
        <v>3</v>
      </c>
      <c r="B13" s="25">
        <v>497065</v>
      </c>
      <c r="C13" s="25">
        <v>415310</v>
      </c>
      <c r="D13" s="25">
        <v>121068</v>
      </c>
      <c r="E13" s="25">
        <f t="shared" si="0"/>
        <v>1033443</v>
      </c>
    </row>
    <row r="14" spans="1:5">
      <c r="A14" s="72" t="s">
        <v>155</v>
      </c>
      <c r="B14" s="25">
        <v>46179</v>
      </c>
      <c r="C14" s="25"/>
      <c r="D14" s="25"/>
      <c r="E14" s="25"/>
    </row>
    <row r="15" spans="1:5">
      <c r="A15" s="72" t="s">
        <v>41</v>
      </c>
      <c r="B15" s="71">
        <v>20422</v>
      </c>
      <c r="C15" s="25"/>
      <c r="D15" s="25"/>
      <c r="E15" s="25">
        <f t="shared" si="0"/>
        <v>20422</v>
      </c>
    </row>
    <row r="16" spans="1:5">
      <c r="A16" s="72" t="s">
        <v>6</v>
      </c>
      <c r="B16" s="25">
        <f>B22</f>
        <v>693959</v>
      </c>
      <c r="C16" s="25">
        <f>B49</f>
        <v>499513</v>
      </c>
      <c r="D16" s="25">
        <f>B72</f>
        <v>56626</v>
      </c>
      <c r="E16" s="25">
        <f t="shared" si="0"/>
        <v>1250098</v>
      </c>
    </row>
    <row r="17" spans="1:5">
      <c r="A17" s="74" t="s">
        <v>7</v>
      </c>
      <c r="B17" s="26">
        <f>B11+B13+B14+B15-B16</f>
        <v>-501191</v>
      </c>
      <c r="C17" s="26">
        <f>C11+C13-C16</f>
        <v>373651</v>
      </c>
      <c r="D17" s="26">
        <f>D11+D13-D16</f>
        <v>247696</v>
      </c>
      <c r="E17" s="26">
        <f t="shared" si="0"/>
        <v>120156</v>
      </c>
    </row>
    <row r="18" spans="1:5">
      <c r="A18" s="72" t="s">
        <v>11</v>
      </c>
      <c r="B18" s="27">
        <v>5.71</v>
      </c>
      <c r="C18" s="27">
        <v>4.7699999809265137</v>
      </c>
      <c r="D18" s="27">
        <v>1.5299999713897705</v>
      </c>
      <c r="E18" s="27">
        <f t="shared" si="0"/>
        <v>12.009999952316285</v>
      </c>
    </row>
    <row r="19" spans="1:5">
      <c r="A19" s="6" t="s">
        <v>91</v>
      </c>
      <c r="B19" s="54">
        <f>B16/D5/12</f>
        <v>7.8573256340579709</v>
      </c>
      <c r="C19" s="6"/>
      <c r="D19" s="6"/>
      <c r="E19" s="6"/>
    </row>
    <row r="20" spans="1:5">
      <c r="A20" s="30"/>
      <c r="B20" s="30"/>
      <c r="C20" s="30"/>
      <c r="D20" s="30"/>
      <c r="E20" s="30"/>
    </row>
    <row r="21" spans="1:5">
      <c r="A21" s="36"/>
      <c r="B21" s="36"/>
      <c r="C21" s="36"/>
      <c r="D21" s="36"/>
      <c r="E21" s="36"/>
    </row>
    <row r="22" spans="1:5">
      <c r="A22" s="61" t="s">
        <v>40</v>
      </c>
      <c r="B22" s="61">
        <f>SUM(B23:B48)</f>
        <v>693959</v>
      </c>
      <c r="C22" s="62"/>
      <c r="D22" s="62"/>
      <c r="E22" s="62"/>
    </row>
    <row r="23" spans="1:5" ht="25.5">
      <c r="A23" s="16" t="s">
        <v>348</v>
      </c>
      <c r="B23" s="63">
        <v>148062</v>
      </c>
      <c r="C23" s="62"/>
      <c r="D23" s="62"/>
      <c r="E23" s="62"/>
    </row>
    <row r="24" spans="1:5" ht="25.5">
      <c r="A24" s="16" t="s">
        <v>349</v>
      </c>
      <c r="B24" s="63">
        <v>35689</v>
      </c>
      <c r="C24" s="62"/>
      <c r="D24" s="62"/>
      <c r="E24" s="62"/>
    </row>
    <row r="25" spans="1:5">
      <c r="A25" s="44" t="s">
        <v>150</v>
      </c>
      <c r="B25" s="64">
        <v>159374</v>
      </c>
      <c r="C25" s="62"/>
      <c r="D25" s="62"/>
      <c r="E25" s="62"/>
    </row>
    <row r="26" spans="1:5">
      <c r="A26" s="44" t="s">
        <v>129</v>
      </c>
      <c r="B26" s="64">
        <v>38914</v>
      </c>
      <c r="C26" s="62"/>
      <c r="D26" s="62"/>
      <c r="E26" s="62"/>
    </row>
    <row r="27" spans="1:5">
      <c r="A27" s="44" t="s">
        <v>13</v>
      </c>
      <c r="B27" s="63">
        <v>4364</v>
      </c>
      <c r="C27" s="62"/>
      <c r="D27" s="62"/>
      <c r="E27" s="62"/>
    </row>
    <row r="28" spans="1:5" ht="25.5">
      <c r="A28" s="44" t="s">
        <v>39</v>
      </c>
      <c r="B28" s="65">
        <v>3486</v>
      </c>
      <c r="C28" s="62"/>
      <c r="D28" s="62"/>
      <c r="E28" s="62"/>
    </row>
    <row r="29" spans="1:5">
      <c r="A29" s="44" t="s">
        <v>54</v>
      </c>
      <c r="B29" s="63">
        <v>648</v>
      </c>
      <c r="C29" s="62"/>
      <c r="D29" s="62"/>
      <c r="E29" s="62"/>
    </row>
    <row r="30" spans="1:5">
      <c r="A30" s="44" t="s">
        <v>24</v>
      </c>
      <c r="B30" s="63">
        <v>4355</v>
      </c>
      <c r="C30" s="62"/>
      <c r="D30" s="62"/>
      <c r="E30" s="62"/>
    </row>
    <row r="31" spans="1:5">
      <c r="A31" s="44" t="s">
        <v>25</v>
      </c>
      <c r="B31" s="63">
        <v>3798</v>
      </c>
      <c r="C31" s="62"/>
      <c r="D31" s="62"/>
      <c r="E31" s="62"/>
    </row>
    <row r="32" spans="1:5">
      <c r="A32" s="44" t="s">
        <v>26</v>
      </c>
      <c r="B32" s="63">
        <v>4346</v>
      </c>
      <c r="C32" s="62"/>
      <c r="D32" s="62"/>
      <c r="E32" s="62"/>
    </row>
    <row r="33" spans="1:5">
      <c r="A33" s="44" t="s">
        <v>56</v>
      </c>
      <c r="B33" s="63">
        <v>5812</v>
      </c>
      <c r="C33" s="62"/>
      <c r="D33" s="62"/>
      <c r="E33" s="62"/>
    </row>
    <row r="34" spans="1:5">
      <c r="A34" s="44" t="s">
        <v>27</v>
      </c>
      <c r="B34" s="63">
        <v>12729</v>
      </c>
      <c r="C34" s="62"/>
      <c r="D34" s="62"/>
      <c r="E34" s="62"/>
    </row>
    <row r="35" spans="1:5">
      <c r="A35" s="16" t="s">
        <v>257</v>
      </c>
      <c r="B35" s="63">
        <v>69795</v>
      </c>
      <c r="C35" s="62"/>
      <c r="D35" s="62"/>
      <c r="E35" s="62"/>
    </row>
    <row r="36" spans="1:5">
      <c r="A36" s="44" t="s">
        <v>28</v>
      </c>
      <c r="B36" s="63">
        <v>13294</v>
      </c>
      <c r="C36" s="62"/>
      <c r="D36" s="62"/>
      <c r="E36" s="62"/>
    </row>
    <row r="37" spans="1:5">
      <c r="A37" s="44" t="s">
        <v>29</v>
      </c>
      <c r="B37" s="63">
        <v>686</v>
      </c>
      <c r="C37" s="62"/>
      <c r="D37" s="62"/>
      <c r="E37" s="62"/>
    </row>
    <row r="38" spans="1:5">
      <c r="A38" s="41" t="s">
        <v>42</v>
      </c>
      <c r="B38" s="63">
        <v>95360</v>
      </c>
      <c r="C38" s="62"/>
      <c r="D38" s="62"/>
      <c r="E38" s="62"/>
    </row>
    <row r="39" spans="1:5">
      <c r="A39" s="41" t="s">
        <v>43</v>
      </c>
      <c r="B39" s="63">
        <v>23273</v>
      </c>
      <c r="C39" s="62"/>
      <c r="D39" s="62"/>
      <c r="E39" s="62"/>
    </row>
    <row r="40" spans="1:5">
      <c r="A40" s="41" t="s">
        <v>44</v>
      </c>
      <c r="B40" s="63">
        <v>9558</v>
      </c>
      <c r="C40" s="62"/>
      <c r="D40" s="62"/>
      <c r="E40" s="62"/>
    </row>
    <row r="41" spans="1:5">
      <c r="A41" s="41" t="s">
        <v>30</v>
      </c>
      <c r="B41" s="63">
        <v>1656</v>
      </c>
      <c r="C41" s="62"/>
      <c r="D41" s="62"/>
      <c r="E41" s="62"/>
    </row>
    <row r="42" spans="1:5">
      <c r="A42" s="41" t="s">
        <v>31</v>
      </c>
      <c r="B42" s="63">
        <v>1956</v>
      </c>
      <c r="C42" s="62"/>
      <c r="D42" s="62"/>
      <c r="E42" s="62"/>
    </row>
    <row r="43" spans="1:5">
      <c r="A43" s="41" t="s">
        <v>32</v>
      </c>
      <c r="B43" s="63">
        <v>6382</v>
      </c>
      <c r="C43" s="62"/>
      <c r="D43" s="62"/>
      <c r="E43" s="62"/>
    </row>
    <row r="44" spans="1:5">
      <c r="A44" s="41" t="s">
        <v>33</v>
      </c>
      <c r="B44" s="63">
        <v>3908</v>
      </c>
      <c r="C44" s="62"/>
      <c r="D44" s="62"/>
      <c r="E44" s="62"/>
    </row>
    <row r="45" spans="1:5">
      <c r="A45" s="41" t="s">
        <v>34</v>
      </c>
      <c r="B45" s="63">
        <v>2411</v>
      </c>
      <c r="C45" s="62"/>
      <c r="D45" s="62"/>
      <c r="E45" s="62"/>
    </row>
    <row r="46" spans="1:5">
      <c r="A46" s="41" t="s">
        <v>35</v>
      </c>
      <c r="B46" s="63">
        <v>869</v>
      </c>
      <c r="C46" s="62"/>
      <c r="D46" s="62"/>
      <c r="E46" s="62"/>
    </row>
    <row r="47" spans="1:5">
      <c r="A47" s="41" t="s">
        <v>45</v>
      </c>
      <c r="B47" s="63">
        <v>34722</v>
      </c>
      <c r="C47" s="62"/>
      <c r="D47" s="62"/>
      <c r="E47" s="62"/>
    </row>
    <row r="48" spans="1:5">
      <c r="A48" s="41" t="s">
        <v>46</v>
      </c>
      <c r="B48" s="63">
        <v>8512</v>
      </c>
      <c r="C48" s="62"/>
      <c r="D48" s="62"/>
      <c r="E48" s="62"/>
    </row>
    <row r="49" spans="1:10">
      <c r="A49" s="48" t="s">
        <v>47</v>
      </c>
      <c r="B49" s="69">
        <f>SUM(B50:B71)</f>
        <v>499513</v>
      </c>
      <c r="C49" s="62"/>
      <c r="D49" s="62"/>
      <c r="E49" s="62"/>
    </row>
    <row r="50" spans="1:10" ht="25.5">
      <c r="A50" s="16" t="s">
        <v>191</v>
      </c>
      <c r="B50" s="17">
        <v>239284</v>
      </c>
      <c r="C50" s="28"/>
      <c r="D50" s="5"/>
      <c r="E50" s="5"/>
      <c r="F50" s="5"/>
      <c r="G50" s="5"/>
      <c r="H50" s="5"/>
      <c r="I50" s="5"/>
      <c r="J50" s="5"/>
    </row>
    <row r="51" spans="1:10" ht="25.5">
      <c r="A51" s="16" t="s">
        <v>192</v>
      </c>
      <c r="B51" s="17">
        <v>2210</v>
      </c>
      <c r="C51" s="28"/>
      <c r="D51" s="5"/>
      <c r="E51" s="5"/>
      <c r="F51" s="5"/>
      <c r="G51" s="5"/>
      <c r="H51" s="5"/>
      <c r="I51" s="5"/>
      <c r="J51" s="5"/>
    </row>
    <row r="52" spans="1:10" ht="18" customHeight="1">
      <c r="A52" s="16" t="s">
        <v>246</v>
      </c>
      <c r="B52" s="17">
        <v>596</v>
      </c>
      <c r="C52" s="28"/>
      <c r="D52" s="5"/>
      <c r="E52" s="5"/>
      <c r="F52" s="5"/>
      <c r="G52" s="5"/>
      <c r="H52" s="5"/>
      <c r="I52" s="5"/>
      <c r="J52" s="5"/>
    </row>
    <row r="53" spans="1:10" ht="25.5" customHeight="1">
      <c r="A53" s="16" t="s">
        <v>193</v>
      </c>
      <c r="B53" s="17">
        <v>98911</v>
      </c>
      <c r="C53" s="28"/>
      <c r="D53" s="5"/>
      <c r="E53" s="5"/>
      <c r="F53" s="5"/>
      <c r="G53" s="5"/>
      <c r="H53" s="5"/>
      <c r="I53" s="5"/>
      <c r="J53" s="5"/>
    </row>
    <row r="54" spans="1:10" ht="15.75" customHeight="1">
      <c r="A54" s="16" t="s">
        <v>194</v>
      </c>
      <c r="B54" s="17">
        <v>457</v>
      </c>
      <c r="C54" s="28"/>
      <c r="D54" s="5"/>
      <c r="E54" s="5"/>
      <c r="F54" s="5"/>
      <c r="G54" s="5"/>
      <c r="H54" s="5"/>
      <c r="I54" s="5"/>
      <c r="J54" s="5"/>
    </row>
    <row r="55" spans="1:10">
      <c r="A55" s="16" t="s">
        <v>63</v>
      </c>
      <c r="B55" s="17">
        <v>158</v>
      </c>
      <c r="C55" s="28"/>
      <c r="D55" s="5"/>
      <c r="E55" s="5"/>
      <c r="F55" s="5"/>
      <c r="G55" s="5"/>
      <c r="H55" s="5"/>
      <c r="I55" s="5"/>
      <c r="J55" s="5"/>
    </row>
    <row r="56" spans="1:10">
      <c r="A56" s="16" t="s">
        <v>15</v>
      </c>
      <c r="B56" s="17">
        <v>89</v>
      </c>
      <c r="C56" s="28"/>
      <c r="D56" s="5"/>
      <c r="E56" s="5"/>
      <c r="F56" s="5"/>
      <c r="G56" s="5"/>
      <c r="H56" s="5"/>
      <c r="I56" s="5"/>
      <c r="J56" s="5"/>
    </row>
    <row r="57" spans="1:10" ht="25.5">
      <c r="A57" s="16" t="s">
        <v>131</v>
      </c>
      <c r="B57" s="17">
        <v>26670</v>
      </c>
      <c r="C57" s="28"/>
      <c r="D57" s="5"/>
      <c r="E57" s="5"/>
      <c r="F57" s="5"/>
      <c r="G57" s="5"/>
      <c r="H57" s="5"/>
      <c r="I57" s="5"/>
      <c r="J57" s="5"/>
    </row>
    <row r="58" spans="1:10">
      <c r="A58" s="16" t="s">
        <v>195</v>
      </c>
      <c r="B58" s="17">
        <v>260</v>
      </c>
      <c r="C58" s="28"/>
      <c r="D58" s="5"/>
      <c r="E58" s="5"/>
      <c r="F58" s="5"/>
      <c r="G58" s="5"/>
      <c r="H58" s="5"/>
      <c r="I58" s="5"/>
      <c r="J58" s="5"/>
    </row>
    <row r="59" spans="1:10">
      <c r="A59" s="16" t="s">
        <v>196</v>
      </c>
      <c r="B59" s="17">
        <v>387</v>
      </c>
      <c r="C59" s="28"/>
      <c r="D59" s="5"/>
      <c r="E59" s="5"/>
      <c r="F59" s="5"/>
      <c r="G59" s="5"/>
      <c r="H59" s="5"/>
      <c r="I59" s="5"/>
      <c r="J59" s="5"/>
    </row>
    <row r="60" spans="1:10">
      <c r="A60" s="16" t="s">
        <v>197</v>
      </c>
      <c r="B60" s="17">
        <v>329</v>
      </c>
      <c r="C60" s="28"/>
      <c r="D60" s="5"/>
      <c r="E60" s="5"/>
      <c r="F60" s="5"/>
      <c r="G60" s="5"/>
      <c r="H60" s="5"/>
      <c r="I60" s="5"/>
      <c r="J60" s="5"/>
    </row>
    <row r="61" spans="1:10">
      <c r="A61" s="16" t="s">
        <v>78</v>
      </c>
      <c r="B61" s="17">
        <v>41</v>
      </c>
      <c r="C61" s="28"/>
      <c r="D61" s="5"/>
      <c r="E61" s="5"/>
      <c r="F61" s="5"/>
      <c r="G61" s="5"/>
      <c r="H61" s="5"/>
      <c r="I61" s="5"/>
      <c r="J61" s="5"/>
    </row>
    <row r="62" spans="1:10" ht="25.5">
      <c r="A62" s="16" t="s">
        <v>110</v>
      </c>
      <c r="B62" s="17">
        <v>52652</v>
      </c>
      <c r="C62" s="28"/>
      <c r="D62" s="5"/>
      <c r="E62" s="5"/>
      <c r="F62" s="5"/>
      <c r="G62" s="5"/>
      <c r="H62" s="5"/>
      <c r="I62" s="5"/>
      <c r="J62" s="5"/>
    </row>
    <row r="63" spans="1:10" ht="25.5">
      <c r="A63" s="16" t="s">
        <v>249</v>
      </c>
      <c r="B63" s="17">
        <v>11907</v>
      </c>
      <c r="C63" s="28"/>
      <c r="D63" s="5"/>
      <c r="E63" s="5"/>
      <c r="F63" s="5"/>
      <c r="G63" s="5"/>
      <c r="H63" s="5"/>
      <c r="I63" s="5"/>
      <c r="J63" s="5"/>
    </row>
    <row r="64" spans="1:10" ht="25.5">
      <c r="A64" s="16" t="s">
        <v>247</v>
      </c>
      <c r="B64" s="17">
        <v>35092</v>
      </c>
      <c r="C64" s="28"/>
      <c r="D64" s="5"/>
      <c r="E64" s="5"/>
      <c r="F64" s="5"/>
      <c r="G64" s="5"/>
      <c r="H64" s="5"/>
      <c r="I64" s="5"/>
      <c r="J64" s="5"/>
    </row>
    <row r="65" spans="1:10">
      <c r="A65" s="16" t="s">
        <v>248</v>
      </c>
      <c r="B65" s="17">
        <v>9371</v>
      </c>
      <c r="C65" s="28"/>
      <c r="D65" s="5"/>
      <c r="E65" s="5"/>
      <c r="F65" s="5"/>
      <c r="G65" s="5"/>
      <c r="H65" s="5"/>
      <c r="I65" s="5"/>
      <c r="J65" s="5"/>
    </row>
    <row r="66" spans="1:10">
      <c r="A66" s="16" t="s">
        <v>198</v>
      </c>
      <c r="B66" s="17">
        <v>288</v>
      </c>
      <c r="C66" s="28"/>
      <c r="D66" s="5"/>
      <c r="E66" s="5"/>
      <c r="F66" s="5"/>
      <c r="G66" s="5"/>
      <c r="H66" s="5"/>
      <c r="I66" s="5"/>
      <c r="J66" s="5"/>
    </row>
    <row r="67" spans="1:10">
      <c r="A67" s="16" t="s">
        <v>250</v>
      </c>
      <c r="B67" s="17">
        <v>774</v>
      </c>
      <c r="C67" s="28"/>
      <c r="D67" s="5"/>
      <c r="E67" s="5"/>
      <c r="F67" s="5"/>
      <c r="G67" s="5"/>
      <c r="H67" s="5"/>
      <c r="I67" s="5"/>
      <c r="J67" s="5"/>
    </row>
    <row r="68" spans="1:10">
      <c r="A68" s="16" t="s">
        <v>243</v>
      </c>
      <c r="B68" s="17">
        <v>193</v>
      </c>
      <c r="C68" s="28"/>
      <c r="D68" s="5"/>
      <c r="E68" s="5"/>
      <c r="F68" s="5"/>
      <c r="G68" s="5"/>
      <c r="H68" s="5"/>
      <c r="I68" s="5"/>
      <c r="J68" s="5"/>
    </row>
    <row r="69" spans="1:10" ht="25.5">
      <c r="A69" s="16" t="s">
        <v>102</v>
      </c>
      <c r="B69" s="17">
        <v>4546</v>
      </c>
      <c r="C69" s="28"/>
      <c r="D69" s="5"/>
      <c r="E69" s="5"/>
      <c r="F69" s="5"/>
      <c r="G69" s="5"/>
      <c r="H69" s="5"/>
      <c r="I69" s="5"/>
      <c r="J69" s="5"/>
    </row>
    <row r="70" spans="1:10">
      <c r="A70" s="16" t="s">
        <v>199</v>
      </c>
      <c r="B70" s="17">
        <v>511</v>
      </c>
      <c r="C70" s="28"/>
      <c r="D70" s="5"/>
      <c r="E70" s="5"/>
      <c r="F70" s="5"/>
      <c r="G70" s="5"/>
      <c r="H70" s="5"/>
      <c r="I70" s="5"/>
      <c r="J70" s="5"/>
    </row>
    <row r="71" spans="1:10" ht="25.5">
      <c r="A71" s="16" t="s">
        <v>245</v>
      </c>
      <c r="B71" s="17">
        <v>14787</v>
      </c>
      <c r="C71" s="28"/>
      <c r="D71" s="5"/>
      <c r="E71" s="5"/>
      <c r="F71" s="5"/>
      <c r="G71" s="5"/>
      <c r="H71" s="5"/>
      <c r="I71" s="5"/>
      <c r="J71" s="5"/>
    </row>
    <row r="72" spans="1:10">
      <c r="A72" s="48" t="s">
        <v>106</v>
      </c>
      <c r="B72" s="70">
        <f>B73</f>
        <v>56626</v>
      </c>
      <c r="C72" s="88"/>
      <c r="D72" s="43"/>
      <c r="E72" s="43"/>
    </row>
    <row r="73" spans="1:10" ht="25.5">
      <c r="A73" s="16" t="s">
        <v>200</v>
      </c>
      <c r="B73" s="17">
        <v>56626</v>
      </c>
      <c r="C73" s="28"/>
      <c r="D73" s="5"/>
      <c r="E73" s="5"/>
      <c r="F73" s="5"/>
      <c r="G73" s="5"/>
      <c r="H73" s="5"/>
      <c r="I73" s="5"/>
      <c r="J73" s="5"/>
    </row>
    <row r="74" spans="1:10">
      <c r="A74" s="43"/>
      <c r="B74" s="43"/>
      <c r="C74" s="43"/>
      <c r="D74" s="43"/>
      <c r="E74" s="43"/>
    </row>
    <row r="75" spans="1:10">
      <c r="A75" s="43"/>
      <c r="B75" s="43"/>
      <c r="C75" s="43"/>
      <c r="D75" s="43"/>
      <c r="E75" s="43"/>
    </row>
    <row r="76" spans="1:10">
      <c r="A76" s="95" t="s">
        <v>375</v>
      </c>
      <c r="B76" s="96"/>
      <c r="C76" s="96"/>
      <c r="D76" s="96"/>
      <c r="E76" s="96"/>
    </row>
    <row r="77" spans="1:10">
      <c r="A77" s="11"/>
    </row>
    <row r="78" spans="1:10">
      <c r="A78" s="95" t="s">
        <v>376</v>
      </c>
      <c r="B78" s="96"/>
      <c r="C78" s="96"/>
      <c r="D78" s="96"/>
      <c r="E78" s="96"/>
    </row>
    <row r="79" spans="1:10">
      <c r="A79" s="11"/>
    </row>
    <row r="80" spans="1:10">
      <c r="A80" s="95" t="s">
        <v>377</v>
      </c>
      <c r="B80" s="96"/>
      <c r="C80" s="96"/>
      <c r="D80" s="96"/>
      <c r="E80" s="96"/>
    </row>
    <row r="81" spans="1:5">
      <c r="A81" s="43"/>
      <c r="B81" s="43"/>
      <c r="C81" s="43"/>
      <c r="D81" s="43"/>
      <c r="E81" s="43"/>
    </row>
    <row r="82" spans="1:5">
      <c r="A82" s="43"/>
      <c r="B82" s="43"/>
      <c r="C82" s="43"/>
      <c r="D82" s="43"/>
      <c r="E82" s="43"/>
    </row>
    <row r="83" spans="1:5">
      <c r="A83" s="43"/>
      <c r="B83" s="43"/>
      <c r="C83" s="43"/>
      <c r="D83" s="43"/>
      <c r="E83" s="43"/>
    </row>
  </sheetData>
  <mergeCells count="6">
    <mergeCell ref="A78:E78"/>
    <mergeCell ref="A80:E80"/>
    <mergeCell ref="A1:E1"/>
    <mergeCell ref="A2:E2"/>
    <mergeCell ref="A3:E3"/>
    <mergeCell ref="A76:E76"/>
  </mergeCells>
  <phoneticPr fontId="6" type="noConversion"/>
  <pageMargins left="0.39370078740157483" right="0.39370078740157483" top="0.39370078740157483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2"/>
  <sheetViews>
    <sheetView workbookViewId="0">
      <selection activeCell="E24" sqref="E24"/>
    </sheetView>
  </sheetViews>
  <sheetFormatPr defaultRowHeight="12.75"/>
  <cols>
    <col min="1" max="1" width="36.28515625" customWidth="1"/>
    <col min="2" max="2" width="13.5703125" customWidth="1"/>
    <col min="3" max="3" width="12.42578125" customWidth="1"/>
    <col min="4" max="4" width="11.7109375" customWidth="1"/>
    <col min="5" max="5" width="12.7109375" customWidth="1"/>
  </cols>
  <sheetData>
    <row r="1" spans="1:5">
      <c r="A1" s="97" t="s">
        <v>37</v>
      </c>
      <c r="B1" s="97"/>
      <c r="C1" s="97"/>
      <c r="D1" s="97"/>
      <c r="E1" s="97"/>
    </row>
    <row r="2" spans="1:5">
      <c r="A2" s="97" t="s">
        <v>36</v>
      </c>
      <c r="B2" s="97"/>
      <c r="C2" s="97"/>
      <c r="D2" s="97"/>
      <c r="E2" s="97"/>
    </row>
    <row r="3" spans="1:5" ht="15.75">
      <c r="A3" s="98" t="s">
        <v>251</v>
      </c>
      <c r="B3" s="98"/>
      <c r="C3" s="98"/>
      <c r="D3" s="98"/>
      <c r="E3" s="98"/>
    </row>
    <row r="4" spans="1:5">
      <c r="A4" s="12"/>
      <c r="B4" s="12"/>
      <c r="C4" s="12"/>
      <c r="D4" s="12"/>
      <c r="E4" s="12"/>
    </row>
    <row r="5" spans="1:5">
      <c r="A5" s="12"/>
      <c r="B5" s="12" t="s">
        <v>12</v>
      </c>
      <c r="C5" s="12"/>
      <c r="D5" s="12">
        <v>6384</v>
      </c>
      <c r="E5" s="12"/>
    </row>
    <row r="6" spans="1:5">
      <c r="A6" s="12"/>
      <c r="B6" s="12" t="s">
        <v>4</v>
      </c>
      <c r="C6" s="12"/>
      <c r="D6" s="12">
        <v>98</v>
      </c>
      <c r="E6" s="12"/>
    </row>
    <row r="7" spans="1:5">
      <c r="A7" s="12"/>
      <c r="B7" s="12" t="s">
        <v>38</v>
      </c>
      <c r="C7" s="12"/>
      <c r="D7" s="12">
        <v>291</v>
      </c>
      <c r="E7" s="12"/>
    </row>
    <row r="8" spans="1:5">
      <c r="A8" s="12"/>
      <c r="B8" s="12"/>
      <c r="C8" s="12"/>
      <c r="D8" s="12"/>
      <c r="E8" s="12"/>
    </row>
    <row r="9" spans="1:5">
      <c r="A9" s="24"/>
      <c r="B9" s="75" t="s">
        <v>0</v>
      </c>
      <c r="C9" s="75" t="s">
        <v>9</v>
      </c>
      <c r="D9" s="75" t="s">
        <v>8</v>
      </c>
      <c r="E9" s="75" t="s">
        <v>1</v>
      </c>
    </row>
    <row r="10" spans="1:5">
      <c r="A10" s="72" t="s">
        <v>10</v>
      </c>
      <c r="B10" s="25">
        <v>758</v>
      </c>
      <c r="C10" s="25">
        <v>-4815</v>
      </c>
      <c r="D10" s="25">
        <v>-1026</v>
      </c>
      <c r="E10" s="25">
        <f t="shared" ref="E10:E18" si="0">B10+C10+D10</f>
        <v>-5083</v>
      </c>
    </row>
    <row r="11" spans="1:5">
      <c r="A11" s="72" t="s">
        <v>5</v>
      </c>
      <c r="B11" s="26">
        <v>-171520</v>
      </c>
      <c r="C11" s="26">
        <v>2009857</v>
      </c>
      <c r="D11" s="26">
        <v>-3803319</v>
      </c>
      <c r="E11" s="26">
        <f t="shared" si="0"/>
        <v>-1964982</v>
      </c>
    </row>
    <row r="12" spans="1:5">
      <c r="A12" s="72" t="s">
        <v>2</v>
      </c>
      <c r="B12" s="25">
        <v>460912</v>
      </c>
      <c r="C12" s="25">
        <v>594293</v>
      </c>
      <c r="D12" s="25">
        <v>102236</v>
      </c>
      <c r="E12" s="25">
        <f t="shared" si="0"/>
        <v>1157441</v>
      </c>
    </row>
    <row r="13" spans="1:5">
      <c r="A13" s="72" t="s">
        <v>3</v>
      </c>
      <c r="B13" s="25">
        <v>460154</v>
      </c>
      <c r="C13" s="25">
        <v>599108</v>
      </c>
      <c r="D13" s="25">
        <v>103262</v>
      </c>
      <c r="E13" s="25">
        <f t="shared" si="0"/>
        <v>1162524</v>
      </c>
    </row>
    <row r="14" spans="1:5">
      <c r="A14" s="72" t="s">
        <v>155</v>
      </c>
      <c r="B14" s="25">
        <v>40560</v>
      </c>
      <c r="C14" s="25"/>
      <c r="D14" s="25"/>
      <c r="E14" s="25"/>
    </row>
    <row r="15" spans="1:5">
      <c r="A15" s="72" t="s">
        <v>41</v>
      </c>
      <c r="B15" s="71">
        <v>17762</v>
      </c>
      <c r="C15" s="25"/>
      <c r="D15" s="25"/>
      <c r="E15" s="25">
        <f t="shared" si="0"/>
        <v>17762</v>
      </c>
    </row>
    <row r="16" spans="1:5">
      <c r="A16" s="72" t="s">
        <v>6</v>
      </c>
      <c r="B16" s="25">
        <f>B22</f>
        <v>601248</v>
      </c>
      <c r="C16" s="25">
        <f>B49</f>
        <v>828125</v>
      </c>
      <c r="D16" s="25">
        <v>0</v>
      </c>
      <c r="E16" s="25">
        <f t="shared" si="0"/>
        <v>1429373</v>
      </c>
    </row>
    <row r="17" spans="1:5">
      <c r="A17" s="74" t="s">
        <v>7</v>
      </c>
      <c r="B17" s="26">
        <f>B11+B13+B14+B15-B16</f>
        <v>-254292</v>
      </c>
      <c r="C17" s="26">
        <f>C11+C13-C16</f>
        <v>1780840</v>
      </c>
      <c r="D17" s="26">
        <f>D11+D13-D16</f>
        <v>-3700057</v>
      </c>
      <c r="E17" s="26">
        <f t="shared" si="0"/>
        <v>-2173509</v>
      </c>
    </row>
    <row r="18" spans="1:5">
      <c r="A18" s="72" t="s">
        <v>11</v>
      </c>
      <c r="B18" s="27">
        <v>6.1</v>
      </c>
      <c r="C18" s="27">
        <v>7.82</v>
      </c>
      <c r="D18" s="27">
        <v>1.5299999713897705</v>
      </c>
      <c r="E18" s="27">
        <f t="shared" si="0"/>
        <v>15.44999997138977</v>
      </c>
    </row>
    <row r="19" spans="1:5">
      <c r="A19" s="6" t="s">
        <v>91</v>
      </c>
      <c r="B19" s="54">
        <f>B16/D5/12</f>
        <v>7.848370927318296</v>
      </c>
      <c r="C19" s="6"/>
      <c r="D19" s="6"/>
      <c r="E19" s="6"/>
    </row>
    <row r="20" spans="1:5">
      <c r="A20" s="30"/>
      <c r="B20" s="30"/>
      <c r="C20" s="30"/>
      <c r="D20" s="30"/>
      <c r="E20" s="30"/>
    </row>
    <row r="21" spans="1:5">
      <c r="A21" s="36"/>
      <c r="B21" s="36"/>
      <c r="C21" s="36"/>
      <c r="D21" s="36"/>
      <c r="E21" s="36"/>
    </row>
    <row r="22" spans="1:5">
      <c r="A22" s="61" t="s">
        <v>40</v>
      </c>
      <c r="B22" s="61">
        <f>SUM(B23:B48)</f>
        <v>601248</v>
      </c>
      <c r="C22" s="62"/>
      <c r="D22" s="62"/>
      <c r="E22" s="62"/>
    </row>
    <row r="23" spans="1:5" ht="25.5">
      <c r="A23" s="16" t="s">
        <v>348</v>
      </c>
      <c r="B23" s="63">
        <v>128418</v>
      </c>
      <c r="C23" s="62"/>
      <c r="D23" s="62"/>
      <c r="E23" s="62"/>
    </row>
    <row r="24" spans="1:5" ht="25.5">
      <c r="A24" s="16" t="s">
        <v>349</v>
      </c>
      <c r="B24" s="63">
        <v>30954</v>
      </c>
      <c r="C24" s="62"/>
      <c r="D24" s="62"/>
      <c r="E24" s="62"/>
    </row>
    <row r="25" spans="1:5">
      <c r="A25" s="44" t="s">
        <v>150</v>
      </c>
      <c r="B25" s="64">
        <v>138893</v>
      </c>
      <c r="C25" s="62"/>
      <c r="D25" s="62"/>
      <c r="E25" s="62"/>
    </row>
    <row r="26" spans="1:5">
      <c r="A26" s="44" t="s">
        <v>129</v>
      </c>
      <c r="B26" s="64">
        <v>33904</v>
      </c>
      <c r="C26" s="62"/>
      <c r="D26" s="62"/>
      <c r="E26" s="62"/>
    </row>
    <row r="27" spans="1:5">
      <c r="A27" s="44" t="s">
        <v>13</v>
      </c>
      <c r="B27" s="63">
        <v>3254</v>
      </c>
      <c r="C27" s="62"/>
      <c r="D27" s="62"/>
      <c r="E27" s="62"/>
    </row>
    <row r="28" spans="1:5" ht="25.5">
      <c r="A28" s="44" t="s">
        <v>39</v>
      </c>
      <c r="B28" s="65">
        <v>2362</v>
      </c>
      <c r="C28" s="62"/>
      <c r="D28" s="62"/>
      <c r="E28" s="62"/>
    </row>
    <row r="29" spans="1:5">
      <c r="A29" s="44" t="s">
        <v>54</v>
      </c>
      <c r="B29" s="63">
        <v>298</v>
      </c>
      <c r="C29" s="62"/>
      <c r="D29" s="62"/>
      <c r="E29" s="62"/>
    </row>
    <row r="30" spans="1:5">
      <c r="A30" s="44" t="s">
        <v>24</v>
      </c>
      <c r="B30" s="63">
        <v>3777</v>
      </c>
      <c r="C30" s="62"/>
      <c r="D30" s="62"/>
      <c r="E30" s="62"/>
    </row>
    <row r="31" spans="1:5">
      <c r="A31" s="44" t="s">
        <v>25</v>
      </c>
      <c r="B31" s="63">
        <v>3294</v>
      </c>
      <c r="C31" s="62"/>
      <c r="D31" s="62"/>
      <c r="E31" s="62"/>
    </row>
    <row r="32" spans="1:5">
      <c r="A32" s="44" t="s">
        <v>26</v>
      </c>
      <c r="B32" s="63">
        <v>3770</v>
      </c>
      <c r="C32" s="62"/>
      <c r="D32" s="62"/>
      <c r="E32" s="62"/>
    </row>
    <row r="33" spans="1:5">
      <c r="A33" s="44" t="s">
        <v>56</v>
      </c>
      <c r="B33" s="63">
        <v>5041</v>
      </c>
      <c r="C33" s="62"/>
      <c r="D33" s="62"/>
      <c r="E33" s="62"/>
    </row>
    <row r="34" spans="1:5">
      <c r="A34" s="44" t="s">
        <v>27</v>
      </c>
      <c r="B34" s="63">
        <v>11040</v>
      </c>
      <c r="C34" s="62"/>
      <c r="D34" s="62"/>
      <c r="E34" s="62"/>
    </row>
    <row r="35" spans="1:5">
      <c r="A35" s="44" t="s">
        <v>257</v>
      </c>
      <c r="B35" s="63">
        <v>60535</v>
      </c>
      <c r="C35" s="62"/>
      <c r="D35" s="62"/>
      <c r="E35" s="62"/>
    </row>
    <row r="36" spans="1:5">
      <c r="A36" s="44" t="s">
        <v>28</v>
      </c>
      <c r="B36" s="63">
        <v>11530</v>
      </c>
      <c r="C36" s="62"/>
      <c r="D36" s="62"/>
      <c r="E36" s="62"/>
    </row>
    <row r="37" spans="1:5">
      <c r="A37" s="44" t="s">
        <v>29</v>
      </c>
      <c r="B37" s="63">
        <v>595</v>
      </c>
      <c r="C37" s="62"/>
      <c r="D37" s="62"/>
      <c r="E37" s="62"/>
    </row>
    <row r="38" spans="1:5">
      <c r="A38" s="44" t="s">
        <v>42</v>
      </c>
      <c r="B38" s="63">
        <v>82708</v>
      </c>
      <c r="C38" s="62"/>
      <c r="D38" s="62"/>
      <c r="E38" s="62"/>
    </row>
    <row r="39" spans="1:5">
      <c r="A39" s="44" t="s">
        <v>43</v>
      </c>
      <c r="B39" s="63">
        <v>20185</v>
      </c>
      <c r="C39" s="62"/>
      <c r="D39" s="62"/>
      <c r="E39" s="62"/>
    </row>
    <row r="40" spans="1:5" ht="25.5">
      <c r="A40" s="44" t="s">
        <v>44</v>
      </c>
      <c r="B40" s="63">
        <v>8290</v>
      </c>
      <c r="C40" s="62"/>
      <c r="D40" s="62"/>
      <c r="E40" s="62"/>
    </row>
    <row r="41" spans="1:5">
      <c r="A41" s="44" t="s">
        <v>30</v>
      </c>
      <c r="B41" s="63">
        <v>1436</v>
      </c>
      <c r="C41" s="62"/>
      <c r="D41" s="62"/>
      <c r="E41" s="62"/>
    </row>
    <row r="42" spans="1:5">
      <c r="A42" s="44" t="s">
        <v>31</v>
      </c>
      <c r="B42" s="63">
        <v>1696</v>
      </c>
      <c r="C42" s="62"/>
      <c r="D42" s="62"/>
      <c r="E42" s="62"/>
    </row>
    <row r="43" spans="1:5">
      <c r="A43" s="44" t="s">
        <v>32</v>
      </c>
      <c r="B43" s="63">
        <v>5535</v>
      </c>
      <c r="C43" s="62"/>
      <c r="D43" s="62"/>
      <c r="E43" s="62"/>
    </row>
    <row r="44" spans="1:5">
      <c r="A44" s="44" t="s">
        <v>33</v>
      </c>
      <c r="B44" s="63">
        <v>3390</v>
      </c>
      <c r="C44" s="62"/>
      <c r="D44" s="62"/>
      <c r="E44" s="62"/>
    </row>
    <row r="45" spans="1:5">
      <c r="A45" s="44" t="s">
        <v>34</v>
      </c>
      <c r="B45" s="63">
        <v>2091</v>
      </c>
      <c r="C45" s="62"/>
      <c r="D45" s="62"/>
      <c r="E45" s="62"/>
    </row>
    <row r="46" spans="1:5">
      <c r="A46" s="44" t="s">
        <v>35</v>
      </c>
      <c r="B46" s="63">
        <v>754</v>
      </c>
      <c r="C46" s="62"/>
      <c r="D46" s="62"/>
      <c r="E46" s="62"/>
    </row>
    <row r="47" spans="1:5">
      <c r="A47" s="44" t="s">
        <v>45</v>
      </c>
      <c r="B47" s="63">
        <v>30115</v>
      </c>
      <c r="C47" s="62"/>
      <c r="D47" s="62"/>
      <c r="E47" s="62"/>
    </row>
    <row r="48" spans="1:5">
      <c r="A48" s="44" t="s">
        <v>46</v>
      </c>
      <c r="B48" s="63">
        <v>7383</v>
      </c>
      <c r="C48" s="62"/>
      <c r="D48" s="62"/>
      <c r="E48" s="62"/>
    </row>
    <row r="49" spans="1:10">
      <c r="A49" s="48" t="s">
        <v>47</v>
      </c>
      <c r="B49" s="69">
        <f>SUM(B50:B67)</f>
        <v>828125</v>
      </c>
      <c r="C49" s="62"/>
      <c r="D49" s="62"/>
      <c r="E49" s="62"/>
    </row>
    <row r="50" spans="1:10">
      <c r="A50" s="16" t="s">
        <v>201</v>
      </c>
      <c r="B50" s="17">
        <v>243</v>
      </c>
      <c r="C50" s="5"/>
      <c r="D50" s="5"/>
      <c r="E50" s="5"/>
      <c r="F50" s="5"/>
      <c r="G50" s="5"/>
      <c r="H50" s="5"/>
      <c r="I50" s="5"/>
      <c r="J50" s="5"/>
    </row>
    <row r="51" spans="1:10">
      <c r="A51" s="16" t="s">
        <v>15</v>
      </c>
      <c r="B51" s="17">
        <v>107</v>
      </c>
      <c r="C51" s="5"/>
      <c r="D51" s="5"/>
      <c r="E51" s="5"/>
      <c r="F51" s="5"/>
      <c r="G51" s="5"/>
      <c r="H51" s="5"/>
      <c r="I51" s="5"/>
      <c r="J51" s="5"/>
    </row>
    <row r="52" spans="1:10">
      <c r="A52" s="16" t="s">
        <v>63</v>
      </c>
      <c r="B52" s="17">
        <v>118</v>
      </c>
      <c r="C52" s="5"/>
      <c r="D52" s="5"/>
      <c r="E52" s="5"/>
      <c r="F52" s="5"/>
      <c r="G52" s="5"/>
      <c r="H52" s="5"/>
      <c r="I52" s="5"/>
      <c r="J52" s="5"/>
    </row>
    <row r="53" spans="1:10">
      <c r="A53" s="16" t="s">
        <v>196</v>
      </c>
      <c r="B53" s="17">
        <v>145</v>
      </c>
      <c r="C53" s="5"/>
      <c r="D53" s="5"/>
      <c r="E53" s="5"/>
      <c r="F53" s="5"/>
      <c r="G53" s="5"/>
      <c r="H53" s="5"/>
      <c r="I53" s="5"/>
      <c r="J53" s="5"/>
    </row>
    <row r="54" spans="1:10" ht="25.5">
      <c r="A54" s="16" t="s">
        <v>131</v>
      </c>
      <c r="B54" s="17">
        <v>21000</v>
      </c>
      <c r="C54" s="5"/>
      <c r="D54" s="5"/>
      <c r="E54" s="5"/>
      <c r="F54" s="5"/>
      <c r="G54" s="5"/>
      <c r="H54" s="5"/>
      <c r="I54" s="5"/>
      <c r="J54" s="5"/>
    </row>
    <row r="55" spans="1:10" ht="25.5">
      <c r="A55" s="16" t="s">
        <v>202</v>
      </c>
      <c r="B55" s="17">
        <v>774229</v>
      </c>
      <c r="C55" s="5"/>
      <c r="D55" s="5"/>
      <c r="E55" s="5"/>
      <c r="F55" s="5"/>
      <c r="G55" s="5"/>
      <c r="H55" s="5"/>
      <c r="I55" s="5"/>
      <c r="J55" s="5"/>
    </row>
    <row r="56" spans="1:10">
      <c r="A56" s="16" t="s">
        <v>78</v>
      </c>
      <c r="B56" s="17">
        <v>65</v>
      </c>
      <c r="C56" s="5"/>
      <c r="D56" s="5"/>
      <c r="E56" s="5"/>
      <c r="F56" s="5"/>
      <c r="G56" s="5"/>
      <c r="H56" s="5"/>
      <c r="I56" s="5"/>
      <c r="J56" s="5"/>
    </row>
    <row r="57" spans="1:10">
      <c r="A57" s="16" t="s">
        <v>203</v>
      </c>
      <c r="B57" s="17">
        <v>379</v>
      </c>
      <c r="C57" s="5"/>
      <c r="D57" s="5"/>
      <c r="E57" s="5"/>
      <c r="F57" s="5"/>
      <c r="G57" s="5"/>
      <c r="H57" s="5"/>
      <c r="I57" s="5"/>
      <c r="J57" s="5"/>
    </row>
    <row r="58" spans="1:10" ht="17.25" customHeight="1">
      <c r="A58" s="16" t="s">
        <v>366</v>
      </c>
      <c r="B58" s="17">
        <v>176</v>
      </c>
      <c r="C58" s="5"/>
      <c r="D58" s="5"/>
      <c r="E58" s="5"/>
      <c r="F58" s="5"/>
      <c r="G58" s="5"/>
      <c r="H58" s="5"/>
      <c r="I58" s="5"/>
      <c r="J58" s="5"/>
    </row>
    <row r="59" spans="1:10">
      <c r="A59" s="16" t="s">
        <v>204</v>
      </c>
      <c r="B59" s="17">
        <v>147</v>
      </c>
      <c r="C59" s="5"/>
      <c r="D59" s="5"/>
      <c r="E59" s="5"/>
      <c r="F59" s="5"/>
      <c r="G59" s="5"/>
      <c r="H59" s="5"/>
      <c r="I59" s="5"/>
      <c r="J59" s="5"/>
    </row>
    <row r="60" spans="1:10" ht="25.5">
      <c r="A60" s="16" t="s">
        <v>252</v>
      </c>
      <c r="B60" s="17">
        <v>12630</v>
      </c>
      <c r="C60" s="5"/>
      <c r="D60" s="5"/>
      <c r="E60" s="5"/>
      <c r="F60" s="5"/>
      <c r="G60" s="5"/>
      <c r="H60" s="5"/>
      <c r="I60" s="5"/>
      <c r="J60" s="5"/>
    </row>
    <row r="61" spans="1:10">
      <c r="A61" s="16" t="s">
        <v>253</v>
      </c>
      <c r="B61" s="17">
        <v>635</v>
      </c>
      <c r="C61" s="5"/>
      <c r="D61" s="5"/>
      <c r="E61" s="5"/>
      <c r="F61" s="5"/>
      <c r="G61" s="5"/>
      <c r="H61" s="5"/>
      <c r="I61" s="5"/>
      <c r="J61" s="5"/>
    </row>
    <row r="62" spans="1:10">
      <c r="A62" s="16" t="s">
        <v>254</v>
      </c>
      <c r="B62" s="17">
        <v>597</v>
      </c>
      <c r="C62" s="5"/>
      <c r="D62" s="5"/>
      <c r="E62" s="5"/>
      <c r="F62" s="5"/>
      <c r="G62" s="5"/>
      <c r="H62" s="5"/>
      <c r="I62" s="5"/>
      <c r="J62" s="5"/>
    </row>
    <row r="63" spans="1:10">
      <c r="A63" s="16" t="s">
        <v>255</v>
      </c>
      <c r="B63" s="17">
        <v>522</v>
      </c>
      <c r="C63" s="5"/>
      <c r="D63" s="5"/>
      <c r="E63" s="5"/>
      <c r="F63" s="5"/>
      <c r="G63" s="5"/>
      <c r="H63" s="5"/>
      <c r="I63" s="5"/>
      <c r="J63" s="5"/>
    </row>
    <row r="64" spans="1:10">
      <c r="A64" s="16" t="s">
        <v>256</v>
      </c>
      <c r="B64" s="17">
        <v>290</v>
      </c>
      <c r="C64" s="5"/>
      <c r="D64" s="5"/>
      <c r="E64" s="5"/>
      <c r="F64" s="5"/>
      <c r="G64" s="5"/>
      <c r="H64" s="5"/>
      <c r="I64" s="5"/>
      <c r="J64" s="5"/>
    </row>
    <row r="65" spans="1:10">
      <c r="A65" s="16" t="s">
        <v>205</v>
      </c>
      <c r="B65" s="17">
        <v>630</v>
      </c>
      <c r="C65" s="5"/>
      <c r="D65" s="5"/>
      <c r="E65" s="5"/>
      <c r="F65" s="5"/>
      <c r="G65" s="5"/>
      <c r="H65" s="5"/>
      <c r="I65" s="5"/>
      <c r="J65" s="5"/>
    </row>
    <row r="66" spans="1:10" ht="25.5">
      <c r="A66" s="16" t="s">
        <v>102</v>
      </c>
      <c r="B66" s="17">
        <v>5212</v>
      </c>
      <c r="C66" s="5"/>
      <c r="D66" s="5"/>
      <c r="E66" s="5"/>
      <c r="F66" s="5"/>
      <c r="G66" s="5"/>
      <c r="H66" s="5"/>
      <c r="I66" s="5"/>
      <c r="J66" s="5"/>
    </row>
    <row r="67" spans="1:10">
      <c r="A67" s="16" t="s">
        <v>206</v>
      </c>
      <c r="B67" s="16">
        <v>11000</v>
      </c>
      <c r="C67" s="5"/>
      <c r="D67" s="5"/>
      <c r="E67" s="5"/>
      <c r="F67" s="5"/>
      <c r="G67" s="5"/>
      <c r="H67" s="5"/>
      <c r="I67" s="5"/>
      <c r="J67" s="5"/>
    </row>
    <row r="68" spans="1:10">
      <c r="A68" s="43"/>
      <c r="B68" s="43"/>
      <c r="C68" s="43"/>
      <c r="D68" s="43"/>
    </row>
    <row r="69" spans="1:10">
      <c r="A69" s="43"/>
      <c r="B69" s="43"/>
      <c r="C69" s="43"/>
      <c r="D69" s="43"/>
    </row>
    <row r="70" spans="1:10">
      <c r="A70" s="95" t="s">
        <v>375</v>
      </c>
      <c r="B70" s="96"/>
      <c r="C70" s="96"/>
      <c r="D70" s="96"/>
      <c r="E70" s="96"/>
    </row>
    <row r="71" spans="1:10">
      <c r="A71" s="11"/>
    </row>
    <row r="72" spans="1:10">
      <c r="A72" s="95" t="s">
        <v>376</v>
      </c>
      <c r="B72" s="96"/>
      <c r="C72" s="96"/>
      <c r="D72" s="96"/>
      <c r="E72" s="96"/>
    </row>
    <row r="73" spans="1:10">
      <c r="A73" s="11"/>
    </row>
    <row r="74" spans="1:10">
      <c r="A74" s="95" t="s">
        <v>377</v>
      </c>
      <c r="B74" s="96"/>
      <c r="C74" s="96"/>
      <c r="D74" s="96"/>
      <c r="E74" s="96"/>
    </row>
    <row r="75" spans="1:10">
      <c r="A75" s="43"/>
      <c r="B75" s="43"/>
      <c r="C75" s="43"/>
      <c r="D75" s="43"/>
    </row>
    <row r="76" spans="1:10">
      <c r="A76" s="43"/>
      <c r="B76" s="43"/>
      <c r="C76" s="43"/>
      <c r="D76" s="43"/>
    </row>
    <row r="77" spans="1:10">
      <c r="A77" s="43"/>
      <c r="B77" s="43"/>
      <c r="C77" s="43"/>
      <c r="D77" s="43"/>
    </row>
    <row r="78" spans="1:10">
      <c r="A78" s="43"/>
      <c r="B78" s="43"/>
      <c r="C78" s="43"/>
      <c r="D78" s="43"/>
    </row>
    <row r="79" spans="1:10">
      <c r="A79" s="43"/>
      <c r="B79" s="43"/>
      <c r="C79" s="43"/>
      <c r="D79" s="43"/>
    </row>
    <row r="80" spans="1:10">
      <c r="A80" s="43"/>
      <c r="B80" s="43"/>
      <c r="C80" s="43"/>
      <c r="D80" s="43"/>
    </row>
    <row r="81" spans="1:4">
      <c r="A81" s="43"/>
      <c r="B81" s="43"/>
      <c r="C81" s="43"/>
      <c r="D81" s="43"/>
    </row>
    <row r="82" spans="1:4">
      <c r="A82" s="43"/>
      <c r="B82" s="43"/>
      <c r="C82" s="43"/>
      <c r="D82" s="43"/>
    </row>
    <row r="83" spans="1:4">
      <c r="A83" s="43"/>
      <c r="B83" s="43"/>
      <c r="C83" s="43"/>
      <c r="D83" s="43"/>
    </row>
    <row r="84" spans="1:4">
      <c r="A84" s="43"/>
      <c r="B84" s="43"/>
      <c r="C84" s="43"/>
      <c r="D84" s="43"/>
    </row>
    <row r="85" spans="1:4">
      <c r="A85" s="43"/>
      <c r="B85" s="43"/>
      <c r="C85" s="43"/>
      <c r="D85" s="43"/>
    </row>
    <row r="86" spans="1:4">
      <c r="A86" s="43"/>
      <c r="B86" s="43"/>
      <c r="C86" s="43"/>
      <c r="D86" s="43"/>
    </row>
    <row r="87" spans="1:4">
      <c r="A87" s="43"/>
      <c r="B87" s="43"/>
      <c r="C87" s="43"/>
      <c r="D87" s="43"/>
    </row>
    <row r="88" spans="1:4">
      <c r="A88" s="43"/>
      <c r="B88" s="43"/>
      <c r="C88" s="43"/>
      <c r="D88" s="43"/>
    </row>
    <row r="89" spans="1:4">
      <c r="A89" s="43"/>
      <c r="B89" s="43"/>
      <c r="C89" s="43"/>
      <c r="D89" s="43"/>
    </row>
    <row r="90" spans="1:4">
      <c r="A90" s="43"/>
      <c r="B90" s="43"/>
      <c r="C90" s="43"/>
      <c r="D90" s="43"/>
    </row>
    <row r="91" spans="1:4">
      <c r="A91" s="43"/>
      <c r="B91" s="43"/>
      <c r="C91" s="43"/>
      <c r="D91" s="43"/>
    </row>
    <row r="92" spans="1:4">
      <c r="A92" s="43"/>
      <c r="B92" s="43"/>
      <c r="C92" s="43"/>
      <c r="D92" s="43"/>
    </row>
  </sheetData>
  <mergeCells count="6">
    <mergeCell ref="A72:E72"/>
    <mergeCell ref="A74:E74"/>
    <mergeCell ref="A1:E1"/>
    <mergeCell ref="A2:E2"/>
    <mergeCell ref="A3:E3"/>
    <mergeCell ref="A70:E70"/>
  </mergeCells>
  <phoneticPr fontId="6" type="noConversion"/>
  <pageMargins left="0.39370078740157483" right="0.39370078740157483" top="0.39370078740157483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6"/>
  <sheetViews>
    <sheetView topLeftCell="A52" workbookViewId="0">
      <selection activeCell="G82" sqref="G82"/>
    </sheetView>
  </sheetViews>
  <sheetFormatPr defaultRowHeight="12.75"/>
  <cols>
    <col min="1" max="1" width="42" customWidth="1"/>
    <col min="2" max="2" width="13.140625" customWidth="1"/>
    <col min="3" max="4" width="12.5703125" customWidth="1"/>
    <col min="5" max="5" width="12.85546875" customWidth="1"/>
  </cols>
  <sheetData>
    <row r="1" spans="1:5">
      <c r="A1" s="97" t="s">
        <v>37</v>
      </c>
      <c r="B1" s="97"/>
      <c r="C1" s="97"/>
      <c r="D1" s="97"/>
      <c r="E1" s="97"/>
    </row>
    <row r="2" spans="1:5">
      <c r="A2" s="97" t="s">
        <v>36</v>
      </c>
      <c r="B2" s="97"/>
      <c r="C2" s="97"/>
      <c r="D2" s="97"/>
      <c r="E2" s="97"/>
    </row>
    <row r="3" spans="1:5" ht="15.75">
      <c r="A3" s="98" t="s">
        <v>258</v>
      </c>
      <c r="B3" s="98"/>
      <c r="C3" s="98"/>
      <c r="D3" s="98"/>
      <c r="E3" s="98"/>
    </row>
    <row r="4" spans="1:5">
      <c r="A4" s="12"/>
      <c r="B4" s="12"/>
      <c r="C4" s="12"/>
      <c r="D4" s="12"/>
      <c r="E4" s="12"/>
    </row>
    <row r="5" spans="1:5">
      <c r="A5" s="12"/>
      <c r="B5" s="12" t="s">
        <v>12</v>
      </c>
      <c r="C5" s="12"/>
      <c r="D5" s="12">
        <v>13821</v>
      </c>
      <c r="E5" s="12"/>
    </row>
    <row r="6" spans="1:5">
      <c r="A6" s="12"/>
      <c r="B6" s="12" t="s">
        <v>4</v>
      </c>
      <c r="C6" s="12"/>
      <c r="D6" s="12">
        <v>231</v>
      </c>
      <c r="E6" s="12"/>
    </row>
    <row r="7" spans="1:5">
      <c r="A7" s="12"/>
      <c r="B7" s="12" t="s">
        <v>38</v>
      </c>
      <c r="C7" s="12"/>
      <c r="D7" s="12">
        <v>534</v>
      </c>
      <c r="E7" s="12"/>
    </row>
    <row r="8" spans="1:5">
      <c r="A8" s="12"/>
      <c r="B8" s="12"/>
      <c r="C8" s="12"/>
      <c r="D8" s="12"/>
      <c r="E8" s="12"/>
    </row>
    <row r="9" spans="1:5">
      <c r="A9" s="24"/>
      <c r="B9" s="75" t="s">
        <v>0</v>
      </c>
      <c r="C9" s="75" t="s">
        <v>9</v>
      </c>
      <c r="D9" s="75" t="s">
        <v>8</v>
      </c>
      <c r="E9" s="75" t="s">
        <v>1</v>
      </c>
    </row>
    <row r="10" spans="1:5">
      <c r="A10" s="72" t="s">
        <v>10</v>
      </c>
      <c r="B10" s="25">
        <v>19878</v>
      </c>
      <c r="C10" s="25">
        <v>20911</v>
      </c>
      <c r="D10" s="25">
        <v>7056</v>
      </c>
      <c r="E10" s="25">
        <f t="shared" ref="E10:E18" si="0">B10+C10+D10</f>
        <v>47845</v>
      </c>
    </row>
    <row r="11" spans="1:5">
      <c r="A11" s="72" t="s">
        <v>5</v>
      </c>
      <c r="B11" s="26">
        <v>-650780</v>
      </c>
      <c r="C11" s="26">
        <v>1199158</v>
      </c>
      <c r="D11" s="26">
        <v>-22863</v>
      </c>
      <c r="E11" s="26">
        <f t="shared" si="0"/>
        <v>525515</v>
      </c>
    </row>
    <row r="12" spans="1:5">
      <c r="A12" s="72" t="s">
        <v>2</v>
      </c>
      <c r="B12" s="25">
        <v>911554</v>
      </c>
      <c r="C12" s="25">
        <v>812145</v>
      </c>
      <c r="D12" s="25">
        <v>240761</v>
      </c>
      <c r="E12" s="25">
        <f t="shared" si="0"/>
        <v>1964460</v>
      </c>
    </row>
    <row r="13" spans="1:5">
      <c r="A13" s="72" t="s">
        <v>3</v>
      </c>
      <c r="B13" s="25">
        <v>891676</v>
      </c>
      <c r="C13" s="25">
        <v>791234</v>
      </c>
      <c r="D13" s="25">
        <v>233705</v>
      </c>
      <c r="E13" s="25">
        <f t="shared" si="0"/>
        <v>1916615</v>
      </c>
    </row>
    <row r="14" spans="1:5">
      <c r="A14" s="72" t="s">
        <v>155</v>
      </c>
      <c r="B14" s="25">
        <v>85239</v>
      </c>
      <c r="C14" s="25"/>
      <c r="D14" s="25"/>
      <c r="E14" s="25"/>
    </row>
    <row r="15" spans="1:5">
      <c r="A15" s="72" t="s">
        <v>41</v>
      </c>
      <c r="B15" s="71">
        <v>26546</v>
      </c>
      <c r="C15" s="25"/>
      <c r="D15" s="25"/>
      <c r="E15" s="25">
        <f t="shared" si="0"/>
        <v>26546</v>
      </c>
    </row>
    <row r="16" spans="1:5">
      <c r="A16" s="72" t="s">
        <v>6</v>
      </c>
      <c r="B16" s="25">
        <f>B22</f>
        <v>1296209</v>
      </c>
      <c r="C16" s="25">
        <f>B50</f>
        <v>1006909</v>
      </c>
      <c r="D16" s="25">
        <f>B76</f>
        <v>36000</v>
      </c>
      <c r="E16" s="25">
        <f t="shared" si="0"/>
        <v>2339118</v>
      </c>
    </row>
    <row r="17" spans="1:5">
      <c r="A17" s="74" t="s">
        <v>7</v>
      </c>
      <c r="B17" s="26">
        <f>B11+B13+B14+B15-B16</f>
        <v>-943528</v>
      </c>
      <c r="C17" s="26">
        <f>C11+C13-C16</f>
        <v>983483</v>
      </c>
      <c r="D17" s="26">
        <f>D11+D13-D16</f>
        <v>174842</v>
      </c>
      <c r="E17" s="26">
        <f t="shared" si="0"/>
        <v>214797</v>
      </c>
    </row>
    <row r="18" spans="1:5">
      <c r="A18" s="72" t="s">
        <v>11</v>
      </c>
      <c r="B18" s="27">
        <v>5.5300002098083496</v>
      </c>
      <c r="C18" s="27">
        <v>4.7699999999999996</v>
      </c>
      <c r="D18" s="27">
        <v>1.53</v>
      </c>
      <c r="E18" s="27">
        <f t="shared" si="0"/>
        <v>11.830000209808349</v>
      </c>
    </row>
    <row r="19" spans="1:5">
      <c r="A19" s="6" t="s">
        <v>91</v>
      </c>
      <c r="B19" s="54">
        <f>B16/D5/12</f>
        <v>7.8154559486771333</v>
      </c>
      <c r="C19" s="6"/>
      <c r="D19" s="6"/>
      <c r="E19" s="6"/>
    </row>
    <row r="20" spans="1:5">
      <c r="A20" s="30"/>
      <c r="B20" s="30"/>
      <c r="C20" s="30"/>
      <c r="D20" s="30"/>
      <c r="E20" s="30"/>
    </row>
    <row r="21" spans="1:5">
      <c r="A21" s="36"/>
      <c r="B21" s="36"/>
      <c r="C21" s="36"/>
      <c r="D21" s="36"/>
      <c r="E21" s="36"/>
    </row>
    <row r="22" spans="1:5">
      <c r="A22" s="61" t="s">
        <v>40</v>
      </c>
      <c r="B22" s="61">
        <f>SUM(B23:B49)</f>
        <v>1296209</v>
      </c>
      <c r="C22" s="62"/>
      <c r="D22" s="62"/>
      <c r="E22" s="62"/>
    </row>
    <row r="23" spans="1:5" ht="25.5">
      <c r="A23" s="16" t="s">
        <v>348</v>
      </c>
      <c r="B23" s="63">
        <v>277958</v>
      </c>
      <c r="C23" s="62"/>
      <c r="D23" s="62"/>
      <c r="E23" s="62"/>
    </row>
    <row r="24" spans="1:5" ht="25.5">
      <c r="A24" s="16" t="s">
        <v>349</v>
      </c>
      <c r="B24" s="63">
        <v>67000</v>
      </c>
      <c r="C24" s="62"/>
      <c r="D24" s="62"/>
      <c r="E24" s="62"/>
    </row>
    <row r="25" spans="1:5">
      <c r="A25" s="44" t="s">
        <v>150</v>
      </c>
      <c r="B25" s="64">
        <v>293809</v>
      </c>
      <c r="C25" s="62"/>
      <c r="D25" s="62"/>
      <c r="E25" s="62"/>
    </row>
    <row r="26" spans="1:5">
      <c r="A26" s="44" t="s">
        <v>129</v>
      </c>
      <c r="B26" s="64">
        <v>71895</v>
      </c>
      <c r="C26" s="62"/>
      <c r="D26" s="62"/>
      <c r="E26" s="62"/>
    </row>
    <row r="27" spans="1:5">
      <c r="A27" s="44" t="s">
        <v>13</v>
      </c>
      <c r="B27" s="63">
        <v>6254</v>
      </c>
      <c r="C27" s="62"/>
      <c r="D27" s="62"/>
      <c r="E27" s="62"/>
    </row>
    <row r="28" spans="1:5" ht="25.5">
      <c r="A28" s="44" t="s">
        <v>39</v>
      </c>
      <c r="B28" s="65">
        <v>7774</v>
      </c>
      <c r="C28" s="62"/>
      <c r="D28" s="62"/>
      <c r="E28" s="62"/>
    </row>
    <row r="29" spans="1:5">
      <c r="A29" s="44" t="s">
        <v>54</v>
      </c>
      <c r="B29" s="63">
        <v>448</v>
      </c>
      <c r="C29" s="62"/>
      <c r="D29" s="62"/>
      <c r="E29" s="62"/>
    </row>
    <row r="30" spans="1:5" ht="25.5">
      <c r="A30" s="44" t="s">
        <v>268</v>
      </c>
      <c r="B30" s="63">
        <v>1458</v>
      </c>
      <c r="C30" s="62"/>
      <c r="D30" s="62"/>
      <c r="E30" s="62"/>
    </row>
    <row r="31" spans="1:5">
      <c r="A31" s="44" t="s">
        <v>24</v>
      </c>
      <c r="B31" s="63">
        <v>8175</v>
      </c>
      <c r="C31" s="62"/>
      <c r="D31" s="62"/>
      <c r="E31" s="62"/>
    </row>
    <row r="32" spans="1:5">
      <c r="A32" s="44" t="s">
        <v>25</v>
      </c>
      <c r="B32" s="63">
        <v>7131</v>
      </c>
      <c r="C32" s="62"/>
      <c r="D32" s="62"/>
      <c r="E32" s="62"/>
    </row>
    <row r="33" spans="1:5">
      <c r="A33" s="44" t="s">
        <v>26</v>
      </c>
      <c r="B33" s="63">
        <v>8160</v>
      </c>
      <c r="C33" s="62"/>
      <c r="D33" s="62"/>
      <c r="E33" s="62"/>
    </row>
    <row r="34" spans="1:5">
      <c r="A34" s="44" t="s">
        <v>56</v>
      </c>
      <c r="B34" s="63">
        <v>10912</v>
      </c>
      <c r="C34" s="62"/>
      <c r="D34" s="62"/>
      <c r="E34" s="62"/>
    </row>
    <row r="35" spans="1:5">
      <c r="A35" s="44" t="s">
        <v>27</v>
      </c>
      <c r="B35" s="63">
        <v>23896</v>
      </c>
      <c r="C35" s="62"/>
      <c r="D35" s="62"/>
      <c r="E35" s="62"/>
    </row>
    <row r="36" spans="1:5">
      <c r="A36" s="16" t="s">
        <v>257</v>
      </c>
      <c r="B36" s="63">
        <v>131027</v>
      </c>
      <c r="C36" s="62"/>
      <c r="D36" s="62"/>
      <c r="E36" s="62"/>
    </row>
    <row r="37" spans="1:5">
      <c r="A37" s="44" t="s">
        <v>28</v>
      </c>
      <c r="B37" s="63">
        <v>24956</v>
      </c>
      <c r="C37" s="62"/>
      <c r="D37" s="62"/>
      <c r="E37" s="62"/>
    </row>
    <row r="38" spans="1:5">
      <c r="A38" s="44" t="s">
        <v>29</v>
      </c>
      <c r="B38" s="63">
        <v>1287</v>
      </c>
      <c r="C38" s="62"/>
      <c r="D38" s="62"/>
      <c r="E38" s="62"/>
    </row>
    <row r="39" spans="1:5">
      <c r="A39" s="44" t="s">
        <v>42</v>
      </c>
      <c r="B39" s="63">
        <v>179019</v>
      </c>
      <c r="C39" s="62"/>
      <c r="D39" s="62"/>
      <c r="E39" s="62"/>
    </row>
    <row r="40" spans="1:5">
      <c r="A40" s="44" t="s">
        <v>43</v>
      </c>
      <c r="B40" s="63">
        <v>43690</v>
      </c>
      <c r="C40" s="62"/>
      <c r="D40" s="62"/>
      <c r="E40" s="62"/>
    </row>
    <row r="41" spans="1:5" ht="15.75" customHeight="1">
      <c r="A41" s="44" t="s">
        <v>44</v>
      </c>
      <c r="B41" s="63">
        <v>17943</v>
      </c>
      <c r="C41" s="62"/>
      <c r="D41" s="62"/>
      <c r="E41" s="62"/>
    </row>
    <row r="42" spans="1:5">
      <c r="A42" s="44" t="s">
        <v>30</v>
      </c>
      <c r="B42" s="63">
        <v>3108</v>
      </c>
      <c r="C42" s="62"/>
      <c r="D42" s="62"/>
      <c r="E42" s="62"/>
    </row>
    <row r="43" spans="1:5">
      <c r="A43" s="44" t="s">
        <v>31</v>
      </c>
      <c r="B43" s="63">
        <v>3672</v>
      </c>
      <c r="C43" s="62"/>
      <c r="D43" s="62"/>
      <c r="E43" s="62"/>
    </row>
    <row r="44" spans="1:5">
      <c r="A44" s="44" t="s">
        <v>32</v>
      </c>
      <c r="B44" s="63">
        <v>11981</v>
      </c>
      <c r="C44" s="62"/>
      <c r="D44" s="62"/>
      <c r="E44" s="62"/>
    </row>
    <row r="45" spans="1:5">
      <c r="A45" s="44" t="s">
        <v>33</v>
      </c>
      <c r="B45" s="63">
        <v>7337</v>
      </c>
      <c r="C45" s="62"/>
      <c r="D45" s="62"/>
      <c r="E45" s="62"/>
    </row>
    <row r="46" spans="1:5">
      <c r="A46" s="44" t="s">
        <v>34</v>
      </c>
      <c r="B46" s="63">
        <v>4525</v>
      </c>
      <c r="C46" s="62"/>
      <c r="D46" s="62"/>
      <c r="E46" s="62"/>
    </row>
    <row r="47" spans="1:5">
      <c r="A47" s="44" t="s">
        <v>35</v>
      </c>
      <c r="B47" s="63">
        <v>1632</v>
      </c>
      <c r="C47" s="62"/>
      <c r="D47" s="62"/>
      <c r="E47" s="62"/>
    </row>
    <row r="48" spans="1:5">
      <c r="A48" s="44" t="s">
        <v>45</v>
      </c>
      <c r="B48" s="63">
        <v>65183</v>
      </c>
      <c r="C48" s="62"/>
      <c r="D48" s="62"/>
      <c r="E48" s="62"/>
    </row>
    <row r="49" spans="1:10">
      <c r="A49" s="44" t="s">
        <v>46</v>
      </c>
      <c r="B49" s="63">
        <v>15979</v>
      </c>
      <c r="C49" s="62"/>
      <c r="D49" s="62"/>
      <c r="E49" s="62"/>
    </row>
    <row r="50" spans="1:10">
      <c r="A50" s="48" t="s">
        <v>47</v>
      </c>
      <c r="B50" s="69">
        <f>SUM(B51:B60)</f>
        <v>1006909</v>
      </c>
      <c r="C50" s="62"/>
      <c r="D50" s="62"/>
      <c r="E50" s="62"/>
    </row>
    <row r="51" spans="1:10" ht="24" customHeight="1">
      <c r="A51" s="16" t="s">
        <v>207</v>
      </c>
      <c r="B51" s="17">
        <v>252206</v>
      </c>
      <c r="C51" s="5"/>
      <c r="D51" s="5"/>
      <c r="E51" s="5"/>
      <c r="F51" s="5"/>
      <c r="G51" s="5"/>
      <c r="H51" s="5"/>
      <c r="I51" s="5"/>
      <c r="J51" s="5"/>
    </row>
    <row r="52" spans="1:10" ht="17.25" customHeight="1">
      <c r="A52" s="16" t="s">
        <v>208</v>
      </c>
      <c r="B52" s="17">
        <v>1460</v>
      </c>
      <c r="C52" s="5"/>
      <c r="D52" s="5"/>
      <c r="E52" s="5"/>
      <c r="F52" s="5"/>
      <c r="G52" s="5"/>
      <c r="H52" s="5"/>
      <c r="I52" s="5"/>
      <c r="J52" s="5"/>
    </row>
    <row r="53" spans="1:10" ht="25.5">
      <c r="A53" s="16" t="s">
        <v>209</v>
      </c>
      <c r="B53" s="17">
        <v>67</v>
      </c>
      <c r="C53" s="5"/>
      <c r="D53" s="5"/>
      <c r="E53" s="5"/>
      <c r="F53" s="5"/>
      <c r="G53" s="5"/>
      <c r="H53" s="5"/>
      <c r="I53" s="5"/>
      <c r="J53" s="5"/>
    </row>
    <row r="54" spans="1:10" ht="24" customHeight="1">
      <c r="A54" s="16" t="s">
        <v>210</v>
      </c>
      <c r="B54" s="17">
        <v>558673</v>
      </c>
      <c r="C54" s="5"/>
      <c r="D54" s="5"/>
      <c r="E54" s="5"/>
      <c r="F54" s="5"/>
      <c r="G54" s="5"/>
      <c r="H54" s="5"/>
      <c r="I54" s="5"/>
      <c r="J54" s="5"/>
    </row>
    <row r="55" spans="1:10" ht="25.5">
      <c r="A55" s="16" t="s">
        <v>211</v>
      </c>
      <c r="B55" s="17">
        <v>11433</v>
      </c>
      <c r="C55" s="5"/>
      <c r="D55" s="5"/>
      <c r="E55" s="5"/>
      <c r="F55" s="5"/>
      <c r="G55" s="5"/>
      <c r="H55" s="5"/>
      <c r="I55" s="5"/>
      <c r="J55" s="5"/>
    </row>
    <row r="56" spans="1:10">
      <c r="A56" s="16" t="s">
        <v>367</v>
      </c>
      <c r="B56" s="17">
        <v>1190</v>
      </c>
      <c r="C56" s="5"/>
      <c r="D56" s="5"/>
      <c r="E56" s="5"/>
      <c r="F56" s="5"/>
      <c r="G56" s="5"/>
      <c r="H56" s="5"/>
      <c r="I56" s="5"/>
      <c r="J56" s="5"/>
    </row>
    <row r="57" spans="1:10">
      <c r="A57" s="16" t="s">
        <v>63</v>
      </c>
      <c r="B57" s="17">
        <v>192</v>
      </c>
      <c r="C57" s="5"/>
      <c r="D57" s="5"/>
      <c r="E57" s="5"/>
      <c r="F57" s="5"/>
      <c r="G57" s="5"/>
      <c r="H57" s="5"/>
      <c r="I57" s="5"/>
      <c r="J57" s="5"/>
    </row>
    <row r="58" spans="1:10">
      <c r="A58" s="16" t="s">
        <v>212</v>
      </c>
      <c r="B58" s="17">
        <v>131889</v>
      </c>
      <c r="C58" s="5"/>
      <c r="D58" s="5"/>
      <c r="E58" s="5"/>
      <c r="F58" s="5"/>
      <c r="G58" s="5"/>
      <c r="H58" s="5"/>
      <c r="I58" s="5"/>
      <c r="J58" s="5"/>
    </row>
    <row r="59" spans="1:10" ht="25.5">
      <c r="A59" s="16" t="s">
        <v>131</v>
      </c>
      <c r="B59" s="17">
        <v>48510</v>
      </c>
      <c r="C59" s="5"/>
      <c r="D59" s="5"/>
      <c r="E59" s="5"/>
      <c r="F59" s="5"/>
      <c r="G59" s="5"/>
      <c r="H59" s="5"/>
      <c r="I59" s="5"/>
      <c r="J59" s="5"/>
    </row>
    <row r="60" spans="1:10">
      <c r="A60" s="16" t="s">
        <v>213</v>
      </c>
      <c r="B60" s="17">
        <v>1289</v>
      </c>
      <c r="C60" s="5"/>
      <c r="D60" s="5"/>
      <c r="E60" s="5"/>
      <c r="F60" s="5"/>
      <c r="G60" s="5"/>
      <c r="H60" s="5"/>
      <c r="I60" s="5"/>
      <c r="J60" s="5"/>
    </row>
    <row r="61" spans="1:10" ht="25.5">
      <c r="A61" s="16" t="s">
        <v>214</v>
      </c>
      <c r="B61" s="17">
        <v>234788</v>
      </c>
      <c r="C61" s="5"/>
      <c r="D61" s="5"/>
      <c r="E61" s="5"/>
      <c r="F61" s="5"/>
      <c r="G61" s="5"/>
      <c r="H61" s="5"/>
      <c r="I61" s="5"/>
      <c r="J61" s="5"/>
    </row>
    <row r="62" spans="1:10" ht="19.5" customHeight="1">
      <c r="A62" s="16" t="s">
        <v>215</v>
      </c>
      <c r="B62" s="17">
        <v>584</v>
      </c>
      <c r="C62" s="5"/>
      <c r="D62" s="5"/>
      <c r="E62" s="5"/>
      <c r="F62" s="5"/>
      <c r="G62" s="5"/>
      <c r="H62" s="5"/>
      <c r="I62" s="5"/>
      <c r="J62" s="5"/>
    </row>
    <row r="63" spans="1:10" ht="25.5">
      <c r="A63" s="16" t="s">
        <v>252</v>
      </c>
      <c r="B63" s="17">
        <v>12630</v>
      </c>
      <c r="C63" s="5"/>
      <c r="D63" s="5"/>
      <c r="E63" s="5"/>
      <c r="F63" s="5"/>
      <c r="G63" s="5"/>
      <c r="H63" s="5"/>
      <c r="I63" s="5"/>
      <c r="J63" s="5"/>
    </row>
    <row r="64" spans="1:10" ht="24.75" customHeight="1">
      <c r="A64" s="16" t="s">
        <v>259</v>
      </c>
      <c r="B64" s="17">
        <v>656</v>
      </c>
      <c r="C64" s="5"/>
      <c r="D64" s="5"/>
      <c r="E64" s="5"/>
      <c r="F64" s="5"/>
      <c r="G64" s="5"/>
      <c r="H64" s="5"/>
      <c r="I64" s="5"/>
      <c r="J64" s="5"/>
    </row>
    <row r="65" spans="1:10">
      <c r="A65" s="16" t="s">
        <v>260</v>
      </c>
      <c r="B65" s="17">
        <v>665</v>
      </c>
      <c r="C65" s="5"/>
      <c r="D65" s="5"/>
      <c r="E65" s="5"/>
      <c r="F65" s="5"/>
      <c r="G65" s="5"/>
      <c r="H65" s="5"/>
      <c r="I65" s="5"/>
      <c r="J65" s="5"/>
    </row>
    <row r="66" spans="1:10" ht="18.75" customHeight="1">
      <c r="A66" s="16" t="s">
        <v>261</v>
      </c>
      <c r="B66" s="17">
        <v>1369</v>
      </c>
      <c r="C66" s="5"/>
      <c r="D66" s="5"/>
      <c r="E66" s="5"/>
      <c r="F66" s="5"/>
      <c r="G66" s="5"/>
      <c r="H66" s="5"/>
      <c r="I66" s="5"/>
      <c r="J66" s="5"/>
    </row>
    <row r="67" spans="1:10" ht="19.5" customHeight="1">
      <c r="A67" s="16" t="s">
        <v>216</v>
      </c>
      <c r="B67" s="17">
        <v>553</v>
      </c>
      <c r="C67" s="5"/>
      <c r="D67" s="5"/>
      <c r="E67" s="5"/>
      <c r="F67" s="5"/>
      <c r="G67" s="5"/>
      <c r="H67" s="5"/>
      <c r="I67" s="5"/>
      <c r="J67" s="5"/>
    </row>
    <row r="68" spans="1:10" ht="17.25" customHeight="1">
      <c r="A68" s="16" t="s">
        <v>262</v>
      </c>
      <c r="B68" s="17">
        <v>330</v>
      </c>
      <c r="C68" s="5"/>
      <c r="D68" s="5"/>
      <c r="E68" s="5"/>
      <c r="F68" s="5"/>
      <c r="G68" s="5"/>
      <c r="H68" s="5"/>
      <c r="I68" s="5"/>
      <c r="J68" s="5"/>
    </row>
    <row r="69" spans="1:10">
      <c r="A69" s="16" t="s">
        <v>263</v>
      </c>
      <c r="B69" s="17">
        <v>2048</v>
      </c>
      <c r="C69" s="5"/>
      <c r="D69" s="5"/>
      <c r="E69" s="5"/>
      <c r="F69" s="5"/>
      <c r="G69" s="5"/>
      <c r="H69" s="5"/>
      <c r="I69" s="5"/>
      <c r="J69" s="5"/>
    </row>
    <row r="70" spans="1:10" ht="25.5">
      <c r="A70" s="16" t="s">
        <v>264</v>
      </c>
      <c r="B70" s="17">
        <v>13406</v>
      </c>
      <c r="C70" s="5"/>
      <c r="D70" s="5"/>
      <c r="E70" s="5"/>
      <c r="F70" s="5"/>
      <c r="G70" s="5"/>
      <c r="H70" s="5"/>
      <c r="I70" s="5"/>
      <c r="J70" s="5"/>
    </row>
    <row r="71" spans="1:10">
      <c r="A71" s="16" t="s">
        <v>265</v>
      </c>
      <c r="B71" s="17">
        <v>124</v>
      </c>
      <c r="C71" s="5"/>
      <c r="D71" s="5"/>
      <c r="E71" s="5"/>
      <c r="F71" s="5"/>
      <c r="G71" s="5"/>
      <c r="H71" s="5"/>
      <c r="I71" s="5"/>
      <c r="J71" s="5"/>
    </row>
    <row r="72" spans="1:10" ht="25.5">
      <c r="A72" s="16" t="s">
        <v>266</v>
      </c>
      <c r="B72" s="17">
        <v>6617</v>
      </c>
      <c r="C72" s="5"/>
      <c r="D72" s="5"/>
      <c r="E72" s="5"/>
      <c r="F72" s="5"/>
      <c r="G72" s="5"/>
      <c r="H72" s="5"/>
      <c r="I72" s="5"/>
      <c r="J72" s="5"/>
    </row>
    <row r="73" spans="1:10">
      <c r="A73" s="16" t="s">
        <v>267</v>
      </c>
      <c r="B73" s="17">
        <v>515</v>
      </c>
      <c r="C73" s="5"/>
      <c r="D73" s="5"/>
      <c r="E73" s="5"/>
      <c r="F73" s="5"/>
      <c r="G73" s="5"/>
      <c r="H73" s="5"/>
      <c r="I73" s="5"/>
      <c r="J73" s="5"/>
    </row>
    <row r="74" spans="1:10" ht="25.5">
      <c r="A74" s="16" t="s">
        <v>102</v>
      </c>
      <c r="B74" s="17">
        <v>5212</v>
      </c>
      <c r="C74" s="5"/>
      <c r="D74" s="5"/>
      <c r="E74" s="5"/>
      <c r="F74" s="5"/>
      <c r="G74" s="5"/>
      <c r="H74" s="5"/>
      <c r="I74" s="5"/>
      <c r="J74" s="5"/>
    </row>
    <row r="75" spans="1:10" ht="18.75" customHeight="1">
      <c r="A75" s="16" t="s">
        <v>217</v>
      </c>
      <c r="B75" s="17">
        <v>107929</v>
      </c>
      <c r="C75" s="5"/>
      <c r="D75" s="5"/>
      <c r="E75" s="5"/>
      <c r="F75" s="5"/>
      <c r="G75" s="5"/>
      <c r="H75" s="5"/>
      <c r="I75" s="5"/>
      <c r="J75" s="5"/>
    </row>
    <row r="76" spans="1:10">
      <c r="A76" s="48" t="s">
        <v>106</v>
      </c>
      <c r="B76" s="70">
        <f>B77</f>
        <v>36000</v>
      </c>
      <c r="C76" s="43"/>
      <c r="D76" s="43"/>
    </row>
    <row r="77" spans="1:10" ht="25.5">
      <c r="A77" s="16" t="s">
        <v>218</v>
      </c>
      <c r="B77" s="17">
        <v>36000</v>
      </c>
      <c r="C77" s="5"/>
      <c r="D77" s="5"/>
      <c r="E77" s="5"/>
      <c r="F77" s="5"/>
      <c r="G77" s="5"/>
      <c r="H77" s="5"/>
      <c r="I77" s="5"/>
      <c r="J77" s="5"/>
    </row>
    <row r="78" spans="1:10">
      <c r="A78" s="43"/>
      <c r="B78" s="43"/>
      <c r="C78" s="43"/>
      <c r="D78" s="43"/>
    </row>
    <row r="79" spans="1:10">
      <c r="A79" s="43"/>
      <c r="B79" s="43"/>
      <c r="C79" s="43"/>
      <c r="D79" s="43"/>
    </row>
    <row r="80" spans="1:10">
      <c r="A80" s="95" t="s">
        <v>375</v>
      </c>
      <c r="B80" s="96"/>
      <c r="C80" s="96"/>
      <c r="D80" s="96"/>
      <c r="E80" s="96"/>
    </row>
    <row r="81" spans="1:5">
      <c r="A81" s="11"/>
    </row>
    <row r="82" spans="1:5">
      <c r="A82" s="95" t="s">
        <v>376</v>
      </c>
      <c r="B82" s="96"/>
      <c r="C82" s="96"/>
      <c r="D82" s="96"/>
      <c r="E82" s="96"/>
    </row>
    <row r="83" spans="1:5">
      <c r="A83" s="11"/>
    </row>
    <row r="84" spans="1:5">
      <c r="A84" s="95" t="s">
        <v>377</v>
      </c>
      <c r="B84" s="96"/>
      <c r="C84" s="96"/>
      <c r="D84" s="96"/>
      <c r="E84" s="96"/>
    </row>
    <row r="85" spans="1:5">
      <c r="A85" s="43"/>
      <c r="B85" s="43"/>
      <c r="C85" s="43"/>
      <c r="D85" s="43"/>
    </row>
    <row r="86" spans="1:5">
      <c r="A86" s="43"/>
      <c r="B86" s="43"/>
      <c r="C86" s="43"/>
      <c r="D86" s="43"/>
    </row>
  </sheetData>
  <mergeCells count="6">
    <mergeCell ref="A82:E82"/>
    <mergeCell ref="A84:E84"/>
    <mergeCell ref="A1:E1"/>
    <mergeCell ref="A2:E2"/>
    <mergeCell ref="A3:E3"/>
    <mergeCell ref="A80:E80"/>
  </mergeCells>
  <phoneticPr fontId="6" type="noConversion"/>
  <pageMargins left="0.39370078740157483" right="0.39370078740157483" top="0.39370078740157483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43"/>
  <sheetViews>
    <sheetView workbookViewId="0">
      <selection activeCell="F23" sqref="F23"/>
    </sheetView>
  </sheetViews>
  <sheetFormatPr defaultRowHeight="12.75"/>
  <cols>
    <col min="1" max="1" width="40.85546875" customWidth="1"/>
    <col min="2" max="2" width="14.140625" customWidth="1"/>
    <col min="3" max="3" width="11.85546875" customWidth="1"/>
    <col min="4" max="4" width="11.5703125" customWidth="1"/>
    <col min="5" max="5" width="11.85546875" customWidth="1"/>
  </cols>
  <sheetData>
    <row r="1" spans="1:5">
      <c r="A1" s="97" t="s">
        <v>37</v>
      </c>
      <c r="B1" s="97"/>
      <c r="C1" s="97"/>
      <c r="D1" s="97"/>
      <c r="E1" s="97"/>
    </row>
    <row r="2" spans="1:5">
      <c r="A2" s="97" t="s">
        <v>36</v>
      </c>
      <c r="B2" s="97"/>
      <c r="C2" s="97"/>
      <c r="D2" s="97"/>
      <c r="E2" s="97"/>
    </row>
    <row r="3" spans="1:5" ht="15.75">
      <c r="A3" s="98" t="s">
        <v>269</v>
      </c>
      <c r="B3" s="98"/>
      <c r="C3" s="98"/>
      <c r="D3" s="98"/>
      <c r="E3" s="98"/>
    </row>
    <row r="4" spans="1:5">
      <c r="A4" s="12"/>
      <c r="B4" s="12"/>
      <c r="C4" s="12"/>
      <c r="D4" s="12"/>
      <c r="E4" s="12"/>
    </row>
    <row r="5" spans="1:5">
      <c r="A5" s="12"/>
      <c r="B5" s="12" t="s">
        <v>12</v>
      </c>
      <c r="C5" s="12"/>
      <c r="D5" s="12">
        <v>12702</v>
      </c>
      <c r="E5" s="12"/>
    </row>
    <row r="6" spans="1:5">
      <c r="A6" s="12"/>
      <c r="B6" s="12" t="s">
        <v>4</v>
      </c>
      <c r="C6" s="12"/>
      <c r="D6" s="12">
        <v>214</v>
      </c>
      <c r="E6" s="12"/>
    </row>
    <row r="7" spans="1:5">
      <c r="A7" s="12"/>
      <c r="B7" s="12" t="s">
        <v>38</v>
      </c>
      <c r="C7" s="12"/>
      <c r="D7" s="12">
        <v>509</v>
      </c>
      <c r="E7" s="12"/>
    </row>
    <row r="8" spans="1:5">
      <c r="A8" s="12"/>
      <c r="B8" s="12"/>
      <c r="C8" s="12"/>
      <c r="D8" s="12"/>
      <c r="E8" s="12"/>
    </row>
    <row r="9" spans="1:5">
      <c r="A9" s="24"/>
      <c r="B9" s="75" t="s">
        <v>0</v>
      </c>
      <c r="C9" s="75" t="s">
        <v>9</v>
      </c>
      <c r="D9" s="75" t="s">
        <v>8</v>
      </c>
      <c r="E9" s="75" t="s">
        <v>1</v>
      </c>
    </row>
    <row r="10" spans="1:5">
      <c r="A10" s="72" t="s">
        <v>10</v>
      </c>
      <c r="B10" s="25">
        <v>984</v>
      </c>
      <c r="C10" s="25">
        <v>-9471</v>
      </c>
      <c r="D10" s="25">
        <v>33905</v>
      </c>
      <c r="E10" s="25">
        <f t="shared" ref="E10:E18" si="0">B10+C10+D10</f>
        <v>25418</v>
      </c>
    </row>
    <row r="11" spans="1:5">
      <c r="A11" s="72" t="s">
        <v>5</v>
      </c>
      <c r="B11" s="26">
        <v>-552719</v>
      </c>
      <c r="C11" s="26">
        <v>1006298</v>
      </c>
      <c r="D11" s="26">
        <v>180518</v>
      </c>
      <c r="E11" s="26">
        <f t="shared" si="0"/>
        <v>634097</v>
      </c>
    </row>
    <row r="12" spans="1:5">
      <c r="A12" s="72" t="s">
        <v>2</v>
      </c>
      <c r="B12" s="25">
        <v>838988</v>
      </c>
      <c r="C12" s="25">
        <v>0</v>
      </c>
      <c r="D12" s="25">
        <v>221271</v>
      </c>
      <c r="E12" s="25">
        <f t="shared" si="0"/>
        <v>1060259</v>
      </c>
    </row>
    <row r="13" spans="1:5">
      <c r="A13" s="72" t="s">
        <v>3</v>
      </c>
      <c r="B13" s="25">
        <v>838004</v>
      </c>
      <c r="C13" s="25">
        <v>9471</v>
      </c>
      <c r="D13" s="25">
        <v>187366</v>
      </c>
      <c r="E13" s="25">
        <f t="shared" si="0"/>
        <v>1034841</v>
      </c>
    </row>
    <row r="14" spans="1:5">
      <c r="A14" s="72" t="s">
        <v>155</v>
      </c>
      <c r="B14" s="25">
        <f>79807</f>
        <v>79807</v>
      </c>
      <c r="C14" s="25"/>
      <c r="D14" s="25"/>
      <c r="E14" s="25"/>
    </row>
    <row r="15" spans="1:5">
      <c r="A15" s="72" t="s">
        <v>41</v>
      </c>
      <c r="B15" s="71">
        <f>26672+41030+13975+4946+11797</f>
        <v>98420</v>
      </c>
      <c r="C15" s="25">
        <f>12055+46471</f>
        <v>58526</v>
      </c>
      <c r="D15" s="25">
        <f>14839+16397</f>
        <v>31236</v>
      </c>
      <c r="E15" s="25">
        <f t="shared" si="0"/>
        <v>188182</v>
      </c>
    </row>
    <row r="16" spans="1:5">
      <c r="A16" s="72" t="s">
        <v>6</v>
      </c>
      <c r="B16" s="25">
        <f>B22</f>
        <v>1190004</v>
      </c>
      <c r="C16" s="25">
        <f>B49</f>
        <v>966008</v>
      </c>
      <c r="D16" s="25">
        <f>B79</f>
        <v>348609</v>
      </c>
      <c r="E16" s="25">
        <f t="shared" si="0"/>
        <v>2504621</v>
      </c>
    </row>
    <row r="17" spans="1:5">
      <c r="A17" s="74" t="s">
        <v>7</v>
      </c>
      <c r="B17" s="26">
        <f>B11+B13+B14+B15-B16</f>
        <v>-726492</v>
      </c>
      <c r="C17" s="26">
        <f>C11+C13+C14+C15-C16</f>
        <v>108287</v>
      </c>
      <c r="D17" s="26">
        <f>D11+D13+D14+D15-D16</f>
        <v>50511</v>
      </c>
      <c r="E17" s="26">
        <f t="shared" si="0"/>
        <v>-567694</v>
      </c>
    </row>
    <row r="18" spans="1:5">
      <c r="A18" s="72" t="s">
        <v>11</v>
      </c>
      <c r="B18" s="27">
        <v>5.5300002098083496</v>
      </c>
      <c r="C18" s="27">
        <v>0</v>
      </c>
      <c r="D18" s="27">
        <v>2</v>
      </c>
      <c r="E18" s="27">
        <f t="shared" si="0"/>
        <v>7.5300002098083496</v>
      </c>
    </row>
    <row r="19" spans="1:5">
      <c r="A19" s="6" t="s">
        <v>91</v>
      </c>
      <c r="B19" s="54">
        <f>B16/D5/12</f>
        <v>7.8071957172098889</v>
      </c>
      <c r="C19" s="6"/>
      <c r="D19" s="6" t="s">
        <v>270</v>
      </c>
      <c r="E19" s="6"/>
    </row>
    <row r="20" spans="1:5">
      <c r="A20" s="30"/>
      <c r="B20" s="30"/>
      <c r="C20" s="30"/>
      <c r="D20" s="30"/>
      <c r="E20" s="30"/>
    </row>
    <row r="21" spans="1:5">
      <c r="A21" s="36"/>
      <c r="B21" s="36"/>
      <c r="C21" s="36"/>
      <c r="D21" s="36"/>
      <c r="E21" s="36"/>
    </row>
    <row r="22" spans="1:5">
      <c r="A22" s="61" t="s">
        <v>40</v>
      </c>
      <c r="B22" s="61">
        <f>SUM(B23:B48)</f>
        <v>1190004</v>
      </c>
      <c r="C22" s="62"/>
      <c r="D22" s="62"/>
      <c r="E22" s="62"/>
    </row>
    <row r="23" spans="1:5" ht="25.5">
      <c r="A23" s="16" t="s">
        <v>348</v>
      </c>
      <c r="B23" s="63">
        <v>255525</v>
      </c>
      <c r="C23" s="62"/>
      <c r="D23" s="62"/>
      <c r="E23" s="62"/>
    </row>
    <row r="24" spans="1:5" ht="25.5">
      <c r="A24" s="16" t="s">
        <v>349</v>
      </c>
      <c r="B24" s="63">
        <v>61593</v>
      </c>
      <c r="C24" s="62"/>
      <c r="D24" s="62"/>
      <c r="E24" s="62"/>
    </row>
    <row r="25" spans="1:5">
      <c r="A25" s="44" t="s">
        <v>150</v>
      </c>
      <c r="B25" s="64">
        <v>271920</v>
      </c>
      <c r="C25" s="62"/>
      <c r="D25" s="62"/>
      <c r="E25" s="62"/>
    </row>
    <row r="26" spans="1:5">
      <c r="A26" s="44" t="s">
        <v>129</v>
      </c>
      <c r="B26" s="64">
        <v>67073</v>
      </c>
      <c r="C26" s="62"/>
      <c r="D26" s="62"/>
      <c r="E26" s="62"/>
    </row>
    <row r="27" spans="1:5" ht="18" customHeight="1">
      <c r="A27" s="44" t="s">
        <v>13</v>
      </c>
      <c r="B27" s="63">
        <v>6254</v>
      </c>
      <c r="C27" s="62"/>
      <c r="D27" s="62"/>
      <c r="E27" s="62"/>
    </row>
    <row r="28" spans="1:5" ht="25.5">
      <c r="A28" s="44" t="s">
        <v>271</v>
      </c>
      <c r="B28" s="65">
        <v>3546</v>
      </c>
      <c r="C28" s="62"/>
      <c r="D28" s="62"/>
      <c r="E28" s="62"/>
    </row>
    <row r="29" spans="1:5">
      <c r="A29" s="44" t="s">
        <v>54</v>
      </c>
      <c r="B29" s="63">
        <v>448</v>
      </c>
      <c r="C29" s="62"/>
      <c r="D29" s="62"/>
      <c r="E29" s="62"/>
    </row>
    <row r="30" spans="1:5">
      <c r="A30" s="44" t="s">
        <v>24</v>
      </c>
      <c r="B30" s="63">
        <v>7515</v>
      </c>
      <c r="C30" s="62"/>
      <c r="D30" s="62"/>
      <c r="E30" s="62"/>
    </row>
    <row r="31" spans="1:5">
      <c r="A31" s="44" t="s">
        <v>25</v>
      </c>
      <c r="B31" s="63">
        <v>6555</v>
      </c>
      <c r="C31" s="62"/>
      <c r="D31" s="62"/>
      <c r="E31" s="62"/>
    </row>
    <row r="32" spans="1:5">
      <c r="A32" s="44" t="s">
        <v>26</v>
      </c>
      <c r="B32" s="63">
        <v>7501</v>
      </c>
      <c r="C32" s="62"/>
      <c r="D32" s="62"/>
      <c r="E32" s="62"/>
    </row>
    <row r="33" spans="1:5">
      <c r="A33" s="44" t="s">
        <v>56</v>
      </c>
      <c r="B33" s="63">
        <v>10031</v>
      </c>
      <c r="C33" s="62"/>
      <c r="D33" s="62"/>
      <c r="E33" s="62"/>
    </row>
    <row r="34" spans="1:5">
      <c r="A34" s="44" t="s">
        <v>27</v>
      </c>
      <c r="B34" s="63">
        <v>21968</v>
      </c>
      <c r="C34" s="62"/>
      <c r="D34" s="62"/>
      <c r="E34" s="62"/>
    </row>
    <row r="35" spans="1:5">
      <c r="A35" s="16" t="s">
        <v>257</v>
      </c>
      <c r="B35" s="63">
        <v>120453</v>
      </c>
      <c r="C35" s="62"/>
      <c r="D35" s="62"/>
      <c r="E35" s="62"/>
    </row>
    <row r="36" spans="1:5">
      <c r="A36" s="44" t="s">
        <v>28</v>
      </c>
      <c r="B36" s="63">
        <v>22942</v>
      </c>
      <c r="C36" s="62"/>
      <c r="D36" s="62"/>
      <c r="E36" s="62"/>
    </row>
    <row r="37" spans="1:5">
      <c r="A37" s="44" t="s">
        <v>29</v>
      </c>
      <c r="B37" s="63">
        <v>1184</v>
      </c>
      <c r="C37" s="62"/>
      <c r="D37" s="62"/>
      <c r="E37" s="62"/>
    </row>
    <row r="38" spans="1:5">
      <c r="A38" s="41" t="s">
        <v>42</v>
      </c>
      <c r="B38" s="63">
        <v>164572</v>
      </c>
      <c r="C38" s="62"/>
      <c r="D38" s="62"/>
      <c r="E38" s="62"/>
    </row>
    <row r="39" spans="1:5">
      <c r="A39" s="41" t="s">
        <v>43</v>
      </c>
      <c r="B39" s="63">
        <v>40164</v>
      </c>
      <c r="C39" s="62"/>
      <c r="D39" s="62"/>
      <c r="E39" s="62"/>
    </row>
    <row r="40" spans="1:5">
      <c r="A40" s="41" t="s">
        <v>44</v>
      </c>
      <c r="B40" s="63">
        <v>16495</v>
      </c>
      <c r="C40" s="62"/>
      <c r="D40" s="62"/>
      <c r="E40" s="62"/>
    </row>
    <row r="41" spans="1:5">
      <c r="A41" s="41" t="s">
        <v>30</v>
      </c>
      <c r="B41" s="63">
        <v>2858</v>
      </c>
      <c r="C41" s="62"/>
      <c r="D41" s="62"/>
      <c r="E41" s="62"/>
    </row>
    <row r="42" spans="1:5">
      <c r="A42" s="41" t="s">
        <v>31</v>
      </c>
      <c r="B42" s="63">
        <v>3376</v>
      </c>
      <c r="C42" s="62"/>
      <c r="D42" s="62"/>
      <c r="E42" s="62"/>
    </row>
    <row r="43" spans="1:5">
      <c r="A43" s="41" t="s">
        <v>32</v>
      </c>
      <c r="B43" s="63">
        <v>11014</v>
      </c>
      <c r="C43" s="62"/>
      <c r="D43" s="62"/>
      <c r="E43" s="62"/>
    </row>
    <row r="44" spans="1:5">
      <c r="A44" s="41" t="s">
        <v>33</v>
      </c>
      <c r="B44" s="63">
        <v>6744</v>
      </c>
      <c r="C44" s="62"/>
      <c r="D44" s="62"/>
      <c r="E44" s="62"/>
    </row>
    <row r="45" spans="1:5">
      <c r="A45" s="41" t="s">
        <v>34</v>
      </c>
      <c r="B45" s="63">
        <v>4160</v>
      </c>
      <c r="C45" s="62"/>
      <c r="D45" s="62"/>
      <c r="E45" s="62"/>
    </row>
    <row r="46" spans="1:5">
      <c r="A46" s="41" t="s">
        <v>35</v>
      </c>
      <c r="B46" s="63">
        <v>1500</v>
      </c>
      <c r="C46" s="62"/>
      <c r="D46" s="62"/>
      <c r="E46" s="62"/>
    </row>
    <row r="47" spans="1:5">
      <c r="A47" s="41" t="s">
        <v>45</v>
      </c>
      <c r="B47" s="63">
        <v>59923</v>
      </c>
      <c r="C47" s="62"/>
      <c r="D47" s="62"/>
      <c r="E47" s="62"/>
    </row>
    <row r="48" spans="1:5">
      <c r="A48" s="41" t="s">
        <v>46</v>
      </c>
      <c r="B48" s="63">
        <v>14690</v>
      </c>
      <c r="C48" s="62"/>
      <c r="D48" s="62"/>
      <c r="E48" s="62"/>
    </row>
    <row r="49" spans="1:10">
      <c r="A49" s="48" t="s">
        <v>47</v>
      </c>
      <c r="B49" s="69">
        <f>SUM(B50:B78)</f>
        <v>966008</v>
      </c>
      <c r="C49" s="62"/>
      <c r="D49" s="62"/>
      <c r="E49" s="62"/>
    </row>
    <row r="50" spans="1:10">
      <c r="A50" s="16" t="s">
        <v>272</v>
      </c>
      <c r="B50" s="17">
        <v>239</v>
      </c>
      <c r="C50" s="5"/>
      <c r="D50" s="5"/>
      <c r="E50" s="5"/>
      <c r="F50" s="5"/>
      <c r="G50" s="5"/>
      <c r="H50" s="5"/>
      <c r="I50" s="5"/>
      <c r="J50" s="5"/>
    </row>
    <row r="51" spans="1:10">
      <c r="A51" s="16" t="s">
        <v>61</v>
      </c>
      <c r="B51" s="17">
        <v>305</v>
      </c>
      <c r="C51" s="5"/>
      <c r="D51" s="5"/>
      <c r="E51" s="5"/>
      <c r="F51" s="5"/>
      <c r="G51" s="5"/>
      <c r="H51" s="5"/>
      <c r="I51" s="5"/>
      <c r="J51" s="5"/>
    </row>
    <row r="52" spans="1:10" ht="18.75" customHeight="1">
      <c r="A52" s="16" t="s">
        <v>219</v>
      </c>
      <c r="B52" s="17">
        <v>129393</v>
      </c>
      <c r="C52" s="5"/>
      <c r="D52" s="5"/>
      <c r="E52" s="5"/>
      <c r="F52" s="5"/>
      <c r="G52" s="5"/>
      <c r="H52" s="5"/>
      <c r="I52" s="5"/>
      <c r="J52" s="5"/>
    </row>
    <row r="53" spans="1:10">
      <c r="A53" s="16" t="s">
        <v>15</v>
      </c>
      <c r="B53" s="17">
        <v>106</v>
      </c>
      <c r="C53" s="5"/>
      <c r="D53" s="5"/>
      <c r="E53" s="5"/>
      <c r="F53" s="5"/>
      <c r="G53" s="5"/>
      <c r="H53" s="5"/>
      <c r="I53" s="5"/>
      <c r="J53" s="5"/>
    </row>
    <row r="54" spans="1:10" ht="15" customHeight="1">
      <c r="A54" s="16" t="s">
        <v>220</v>
      </c>
      <c r="B54" s="17">
        <v>126864</v>
      </c>
      <c r="C54" s="5"/>
      <c r="D54" s="5"/>
      <c r="E54" s="5"/>
      <c r="F54" s="5"/>
      <c r="G54" s="5"/>
      <c r="H54" s="5"/>
      <c r="I54" s="5"/>
      <c r="J54" s="5"/>
    </row>
    <row r="55" spans="1:10" ht="18.75" customHeight="1">
      <c r="A55" s="16" t="s">
        <v>221</v>
      </c>
      <c r="B55" s="17">
        <v>160266</v>
      </c>
      <c r="C55" s="5"/>
      <c r="D55" s="5"/>
      <c r="E55" s="5"/>
      <c r="F55" s="5"/>
      <c r="G55" s="5"/>
      <c r="H55" s="5"/>
      <c r="I55" s="5"/>
      <c r="J55" s="5"/>
    </row>
    <row r="56" spans="1:10" ht="25.5">
      <c r="A56" s="16" t="s">
        <v>222</v>
      </c>
      <c r="B56" s="17">
        <v>1993</v>
      </c>
      <c r="C56" s="5"/>
      <c r="D56" s="5"/>
      <c r="E56" s="5"/>
      <c r="F56" s="5"/>
      <c r="G56" s="5"/>
      <c r="H56" s="5"/>
      <c r="I56" s="5"/>
      <c r="J56" s="5"/>
    </row>
    <row r="57" spans="1:10" ht="20.25" customHeight="1">
      <c r="A57" s="16" t="s">
        <v>223</v>
      </c>
      <c r="B57" s="17">
        <v>161066</v>
      </c>
      <c r="C57" s="5"/>
      <c r="D57" s="5"/>
      <c r="E57" s="5"/>
      <c r="F57" s="5"/>
      <c r="G57" s="5"/>
      <c r="H57" s="5"/>
      <c r="I57" s="5"/>
      <c r="J57" s="5"/>
    </row>
    <row r="58" spans="1:10">
      <c r="A58" s="16" t="s">
        <v>224</v>
      </c>
      <c r="B58" s="17">
        <v>1100</v>
      </c>
      <c r="C58" s="5"/>
      <c r="D58" s="5"/>
      <c r="E58" s="5"/>
      <c r="F58" s="5"/>
      <c r="G58" s="5"/>
      <c r="H58" s="5"/>
      <c r="I58" s="5"/>
      <c r="J58" s="5"/>
    </row>
    <row r="59" spans="1:10" ht="20.25" customHeight="1">
      <c r="A59" s="16" t="s">
        <v>225</v>
      </c>
      <c r="B59" s="17">
        <v>165023</v>
      </c>
      <c r="C59" s="5"/>
      <c r="D59" s="5"/>
      <c r="E59" s="5"/>
      <c r="F59" s="5"/>
      <c r="G59" s="5"/>
      <c r="H59" s="5"/>
      <c r="I59" s="5"/>
      <c r="J59" s="5"/>
    </row>
    <row r="60" spans="1:10">
      <c r="A60" s="16" t="s">
        <v>226</v>
      </c>
      <c r="B60" s="17">
        <v>1270</v>
      </c>
      <c r="C60" s="5"/>
      <c r="D60" s="5"/>
      <c r="E60" s="5"/>
      <c r="F60" s="5"/>
      <c r="G60" s="5"/>
      <c r="H60" s="5"/>
      <c r="I60" s="5"/>
      <c r="J60" s="5"/>
    </row>
    <row r="61" spans="1:10" ht="25.5">
      <c r="A61" s="16" t="s">
        <v>227</v>
      </c>
      <c r="B61" s="17">
        <v>3787</v>
      </c>
      <c r="C61" s="5"/>
      <c r="D61" s="5"/>
      <c r="E61" s="5"/>
      <c r="F61" s="5"/>
      <c r="G61" s="5"/>
      <c r="H61" s="5"/>
      <c r="I61" s="5"/>
      <c r="J61" s="5"/>
    </row>
    <row r="62" spans="1:10">
      <c r="A62" s="16" t="s">
        <v>228</v>
      </c>
      <c r="B62" s="17">
        <v>130000</v>
      </c>
      <c r="C62" s="5"/>
      <c r="D62" s="5"/>
      <c r="E62" s="5"/>
      <c r="F62" s="5"/>
      <c r="G62" s="5"/>
      <c r="H62" s="5"/>
      <c r="I62" s="5"/>
      <c r="J62" s="5"/>
    </row>
    <row r="63" spans="1:10">
      <c r="A63" s="16" t="s">
        <v>195</v>
      </c>
      <c r="B63" s="17">
        <v>260</v>
      </c>
      <c r="C63" s="5"/>
      <c r="D63" s="5"/>
      <c r="E63" s="5"/>
      <c r="F63" s="5"/>
      <c r="G63" s="5"/>
      <c r="H63" s="5"/>
      <c r="I63" s="5"/>
      <c r="J63" s="5"/>
    </row>
    <row r="64" spans="1:10" ht="25.5">
      <c r="A64" s="16" t="s">
        <v>229</v>
      </c>
      <c r="B64" s="17">
        <v>756</v>
      </c>
      <c r="C64" s="5"/>
      <c r="D64" s="5"/>
      <c r="E64" s="5"/>
      <c r="F64" s="5"/>
      <c r="G64" s="5"/>
      <c r="H64" s="5"/>
      <c r="I64" s="5"/>
      <c r="J64" s="5"/>
    </row>
    <row r="65" spans="1:10" ht="25.5">
      <c r="A65" s="16" t="s">
        <v>230</v>
      </c>
      <c r="B65" s="17">
        <v>7608</v>
      </c>
      <c r="C65" s="5"/>
      <c r="D65" s="5"/>
      <c r="E65" s="5"/>
      <c r="F65" s="5"/>
      <c r="G65" s="5"/>
      <c r="H65" s="5"/>
      <c r="I65" s="5"/>
      <c r="J65" s="5"/>
    </row>
    <row r="66" spans="1:10" ht="25.5">
      <c r="A66" s="16" t="s">
        <v>273</v>
      </c>
      <c r="B66" s="17">
        <v>3522</v>
      </c>
      <c r="C66" s="5"/>
      <c r="D66" s="5"/>
      <c r="E66" s="5"/>
      <c r="F66" s="5"/>
      <c r="G66" s="5"/>
      <c r="H66" s="5"/>
      <c r="I66" s="5"/>
      <c r="J66" s="5"/>
    </row>
    <row r="67" spans="1:10" ht="25.5">
      <c r="A67" s="16" t="s">
        <v>231</v>
      </c>
      <c r="B67" s="17">
        <v>9562</v>
      </c>
      <c r="C67" s="5"/>
      <c r="D67" s="5"/>
      <c r="E67" s="5"/>
      <c r="F67" s="5"/>
      <c r="G67" s="5"/>
      <c r="H67" s="5"/>
      <c r="I67" s="5"/>
      <c r="J67" s="5"/>
    </row>
    <row r="68" spans="1:10" ht="25.5">
      <c r="A68" s="16" t="s">
        <v>274</v>
      </c>
      <c r="B68" s="17">
        <v>9686</v>
      </c>
      <c r="C68" s="5"/>
      <c r="D68" s="5"/>
      <c r="E68" s="5"/>
      <c r="F68" s="5"/>
      <c r="G68" s="5"/>
      <c r="H68" s="5"/>
      <c r="I68" s="5"/>
      <c r="J68" s="5"/>
    </row>
    <row r="69" spans="1:10" ht="25.5">
      <c r="A69" s="16" t="s">
        <v>275</v>
      </c>
      <c r="B69" s="17">
        <v>22371</v>
      </c>
      <c r="C69" s="5"/>
      <c r="D69" s="5"/>
      <c r="E69" s="5"/>
      <c r="F69" s="5"/>
      <c r="G69" s="5"/>
      <c r="H69" s="5"/>
      <c r="I69" s="5"/>
      <c r="J69" s="5"/>
    </row>
    <row r="70" spans="1:10">
      <c r="A70" s="16" t="s">
        <v>276</v>
      </c>
      <c r="B70" s="17">
        <v>760</v>
      </c>
      <c r="C70" s="5"/>
      <c r="D70" s="5"/>
      <c r="E70" s="5"/>
      <c r="F70" s="5"/>
      <c r="G70" s="5"/>
      <c r="H70" s="5"/>
      <c r="I70" s="5"/>
      <c r="J70" s="5"/>
    </row>
    <row r="71" spans="1:10">
      <c r="A71" s="16" t="s">
        <v>277</v>
      </c>
      <c r="B71" s="17">
        <v>360</v>
      </c>
      <c r="C71" s="5"/>
      <c r="D71" s="5"/>
      <c r="E71" s="5"/>
      <c r="F71" s="5"/>
      <c r="G71" s="5"/>
      <c r="H71" s="5"/>
      <c r="I71" s="5"/>
      <c r="J71" s="5"/>
    </row>
    <row r="72" spans="1:10">
      <c r="A72" s="16" t="s">
        <v>232</v>
      </c>
      <c r="B72" s="17">
        <v>1252</v>
      </c>
      <c r="C72" s="5"/>
      <c r="D72" s="5"/>
      <c r="E72" s="5"/>
      <c r="F72" s="5"/>
      <c r="G72" s="5"/>
      <c r="H72" s="5"/>
      <c r="I72" s="5"/>
      <c r="J72" s="5"/>
    </row>
    <row r="73" spans="1:10">
      <c r="A73" s="16" t="s">
        <v>233</v>
      </c>
      <c r="B73" s="17">
        <v>860</v>
      </c>
      <c r="C73" s="5"/>
      <c r="D73" s="5"/>
      <c r="E73" s="5"/>
      <c r="F73" s="5"/>
      <c r="G73" s="5"/>
      <c r="H73" s="5"/>
      <c r="I73" s="5"/>
      <c r="J73" s="5"/>
    </row>
    <row r="74" spans="1:10">
      <c r="A74" s="16" t="s">
        <v>234</v>
      </c>
      <c r="B74" s="17">
        <v>2867</v>
      </c>
      <c r="C74" s="5"/>
      <c r="D74" s="5"/>
      <c r="E74" s="5"/>
      <c r="F74" s="5"/>
      <c r="G74" s="5"/>
      <c r="H74" s="5"/>
      <c r="I74" s="5"/>
      <c r="J74" s="5"/>
    </row>
    <row r="75" spans="1:10">
      <c r="A75" s="16" t="s">
        <v>235</v>
      </c>
      <c r="B75" s="17">
        <v>421</v>
      </c>
      <c r="C75" s="5"/>
      <c r="D75" s="5"/>
      <c r="E75" s="5"/>
      <c r="F75" s="5"/>
      <c r="G75" s="5"/>
      <c r="H75" s="5"/>
      <c r="I75" s="5"/>
      <c r="J75" s="5"/>
    </row>
    <row r="76" spans="1:10" ht="25.5">
      <c r="A76" s="16" t="s">
        <v>22</v>
      </c>
      <c r="B76" s="17">
        <v>22400</v>
      </c>
      <c r="C76" s="5"/>
      <c r="D76" s="5"/>
      <c r="E76" s="5"/>
      <c r="F76" s="5"/>
      <c r="G76" s="5"/>
      <c r="H76" s="5"/>
      <c r="I76" s="5"/>
      <c r="J76" s="5"/>
    </row>
    <row r="77" spans="1:10">
      <c r="A77" s="16" t="s">
        <v>278</v>
      </c>
      <c r="B77" s="17">
        <v>1650</v>
      </c>
      <c r="C77" s="5"/>
      <c r="D77" s="5"/>
      <c r="E77" s="5"/>
      <c r="F77" s="5"/>
      <c r="G77" s="5"/>
      <c r="H77" s="5"/>
      <c r="I77" s="5"/>
      <c r="J77" s="5"/>
    </row>
    <row r="78" spans="1:10">
      <c r="A78" s="16" t="s">
        <v>265</v>
      </c>
      <c r="B78" s="17">
        <v>261</v>
      </c>
      <c r="C78" s="5"/>
      <c r="D78" s="5"/>
      <c r="E78" s="5"/>
      <c r="F78" s="5"/>
      <c r="G78" s="5"/>
      <c r="H78" s="5"/>
      <c r="I78" s="5"/>
      <c r="J78" s="5"/>
    </row>
    <row r="79" spans="1:10">
      <c r="A79" s="48" t="s">
        <v>106</v>
      </c>
      <c r="B79" s="70">
        <f>SUM(B80:B81)</f>
        <v>348609</v>
      </c>
      <c r="C79" s="43"/>
      <c r="D79" s="43"/>
    </row>
    <row r="80" spans="1:10">
      <c r="A80" s="16" t="s">
        <v>236</v>
      </c>
      <c r="B80" s="17">
        <v>175020</v>
      </c>
      <c r="C80" s="5"/>
      <c r="D80" s="5"/>
      <c r="E80" s="5"/>
      <c r="F80" s="5"/>
      <c r="G80" s="5"/>
      <c r="H80" s="5"/>
      <c r="I80" s="5"/>
      <c r="J80" s="5"/>
    </row>
    <row r="81" spans="1:10" ht="25.5">
      <c r="A81" s="16" t="s">
        <v>237</v>
      </c>
      <c r="B81" s="17">
        <v>173589</v>
      </c>
      <c r="C81" s="5"/>
      <c r="D81" s="5"/>
      <c r="E81" s="5"/>
      <c r="F81" s="5"/>
      <c r="G81" s="5"/>
      <c r="H81" s="5"/>
      <c r="I81" s="5"/>
      <c r="J81" s="5"/>
    </row>
    <row r="82" spans="1:10">
      <c r="A82" s="43"/>
      <c r="B82" s="43"/>
      <c r="C82" s="43"/>
      <c r="D82" s="43"/>
    </row>
    <row r="83" spans="1:10">
      <c r="A83" s="43"/>
      <c r="B83" s="43"/>
      <c r="C83" s="43"/>
      <c r="D83" s="43"/>
    </row>
    <row r="84" spans="1:10">
      <c r="A84" s="95" t="s">
        <v>375</v>
      </c>
      <c r="B84" s="96"/>
      <c r="C84" s="96"/>
      <c r="D84" s="96"/>
      <c r="E84" s="96"/>
    </row>
    <row r="85" spans="1:10">
      <c r="A85" s="11"/>
    </row>
    <row r="86" spans="1:10">
      <c r="A86" s="95" t="s">
        <v>376</v>
      </c>
      <c r="B86" s="96"/>
      <c r="C86" s="96"/>
      <c r="D86" s="96"/>
      <c r="E86" s="96"/>
    </row>
    <row r="87" spans="1:10">
      <c r="A87" s="11"/>
    </row>
    <row r="88" spans="1:10">
      <c r="A88" s="95" t="s">
        <v>377</v>
      </c>
      <c r="B88" s="96"/>
      <c r="C88" s="96"/>
      <c r="D88" s="96"/>
      <c r="E88" s="96"/>
    </row>
    <row r="89" spans="1:10">
      <c r="A89" s="43"/>
      <c r="B89" s="43"/>
      <c r="C89" s="43"/>
      <c r="D89" s="43"/>
    </row>
    <row r="90" spans="1:10">
      <c r="A90" s="43"/>
      <c r="B90" s="43"/>
      <c r="C90" s="43"/>
      <c r="D90" s="43"/>
    </row>
    <row r="91" spans="1:10">
      <c r="A91" s="43"/>
      <c r="B91" s="43"/>
      <c r="C91" s="43"/>
      <c r="D91" s="43"/>
    </row>
    <row r="92" spans="1:10">
      <c r="A92" s="43"/>
      <c r="B92" s="43"/>
      <c r="C92" s="43"/>
      <c r="D92" s="43"/>
    </row>
    <row r="93" spans="1:10">
      <c r="A93" s="43"/>
      <c r="B93" s="43"/>
      <c r="C93" s="43"/>
      <c r="D93" s="43"/>
    </row>
    <row r="94" spans="1:10">
      <c r="A94" s="43"/>
      <c r="B94" s="43"/>
      <c r="C94" s="43"/>
      <c r="D94" s="43"/>
    </row>
    <row r="95" spans="1:10">
      <c r="A95" s="43"/>
      <c r="B95" s="43"/>
      <c r="C95" s="43"/>
      <c r="D95" s="43"/>
    </row>
    <row r="96" spans="1:10">
      <c r="A96" s="43"/>
      <c r="B96" s="43"/>
      <c r="C96" s="43"/>
      <c r="D96" s="43"/>
    </row>
    <row r="97" spans="1:4">
      <c r="A97" s="43"/>
      <c r="B97" s="43"/>
      <c r="C97" s="43"/>
      <c r="D97" s="43"/>
    </row>
    <row r="98" spans="1:4">
      <c r="A98" s="43"/>
      <c r="B98" s="43"/>
      <c r="C98" s="43"/>
      <c r="D98" s="43"/>
    </row>
    <row r="99" spans="1:4">
      <c r="A99" s="43"/>
      <c r="B99" s="43"/>
      <c r="C99" s="43"/>
      <c r="D99" s="43"/>
    </row>
    <row r="100" spans="1:4">
      <c r="A100" s="43"/>
      <c r="B100" s="43"/>
      <c r="C100" s="43"/>
      <c r="D100" s="43"/>
    </row>
    <row r="101" spans="1:4">
      <c r="A101" s="43"/>
      <c r="B101" s="43"/>
      <c r="C101" s="43"/>
      <c r="D101" s="43"/>
    </row>
    <row r="102" spans="1:4">
      <c r="A102" s="43"/>
      <c r="B102" s="43"/>
      <c r="C102" s="43"/>
      <c r="D102" s="43"/>
    </row>
    <row r="103" spans="1:4">
      <c r="A103" s="43"/>
      <c r="B103" s="43"/>
      <c r="C103" s="43"/>
      <c r="D103" s="43"/>
    </row>
    <row r="104" spans="1:4">
      <c r="A104" s="43"/>
      <c r="B104" s="43"/>
      <c r="C104" s="43"/>
      <c r="D104" s="43"/>
    </row>
    <row r="105" spans="1:4">
      <c r="A105" s="43"/>
      <c r="B105" s="43"/>
      <c r="C105" s="43"/>
      <c r="D105" s="43"/>
    </row>
    <row r="106" spans="1:4">
      <c r="A106" s="43"/>
      <c r="B106" s="43"/>
      <c r="C106" s="43"/>
      <c r="D106" s="43"/>
    </row>
    <row r="107" spans="1:4">
      <c r="A107" s="43"/>
      <c r="B107" s="43"/>
      <c r="C107" s="43"/>
      <c r="D107" s="43"/>
    </row>
    <row r="108" spans="1:4">
      <c r="A108" s="43"/>
      <c r="B108" s="43"/>
      <c r="C108" s="43"/>
      <c r="D108" s="43"/>
    </row>
    <row r="109" spans="1:4">
      <c r="A109" s="43"/>
      <c r="B109" s="43"/>
      <c r="C109" s="43"/>
      <c r="D109" s="43"/>
    </row>
    <row r="110" spans="1:4">
      <c r="A110" s="43"/>
      <c r="B110" s="43"/>
      <c r="C110" s="43"/>
      <c r="D110" s="43"/>
    </row>
    <row r="111" spans="1:4">
      <c r="A111" s="43"/>
      <c r="B111" s="43"/>
      <c r="C111" s="43"/>
      <c r="D111" s="43"/>
    </row>
    <row r="112" spans="1:4">
      <c r="A112" s="43"/>
      <c r="B112" s="43"/>
      <c r="C112" s="43"/>
      <c r="D112" s="43"/>
    </row>
    <row r="113" spans="1:4">
      <c r="A113" s="43"/>
      <c r="B113" s="43"/>
      <c r="C113" s="43"/>
      <c r="D113" s="43"/>
    </row>
    <row r="114" spans="1:4">
      <c r="A114" s="43"/>
      <c r="B114" s="43"/>
      <c r="C114" s="43"/>
      <c r="D114" s="43"/>
    </row>
    <row r="115" spans="1:4">
      <c r="A115" s="43"/>
      <c r="B115" s="43"/>
      <c r="C115" s="43"/>
      <c r="D115" s="43"/>
    </row>
    <row r="116" spans="1:4">
      <c r="A116" s="43"/>
      <c r="B116" s="43"/>
      <c r="C116" s="43"/>
      <c r="D116" s="43"/>
    </row>
    <row r="117" spans="1:4">
      <c r="A117" s="43"/>
      <c r="B117" s="43"/>
      <c r="C117" s="43"/>
      <c r="D117" s="43"/>
    </row>
    <row r="118" spans="1:4">
      <c r="A118" s="43"/>
      <c r="B118" s="43"/>
      <c r="C118" s="43"/>
      <c r="D118" s="43"/>
    </row>
    <row r="119" spans="1:4">
      <c r="A119" s="43"/>
      <c r="B119" s="43"/>
      <c r="C119" s="43"/>
      <c r="D119" s="43"/>
    </row>
    <row r="120" spans="1:4">
      <c r="A120" s="43"/>
      <c r="B120" s="43"/>
      <c r="C120" s="43"/>
      <c r="D120" s="43"/>
    </row>
    <row r="121" spans="1:4">
      <c r="A121" s="43"/>
      <c r="B121" s="43"/>
      <c r="C121" s="43"/>
      <c r="D121" s="43"/>
    </row>
    <row r="122" spans="1:4">
      <c r="A122" s="43"/>
      <c r="B122" s="43"/>
      <c r="C122" s="43"/>
      <c r="D122" s="43"/>
    </row>
    <row r="123" spans="1:4">
      <c r="A123" s="43"/>
      <c r="B123" s="43"/>
      <c r="C123" s="43"/>
      <c r="D123" s="43"/>
    </row>
    <row r="124" spans="1:4">
      <c r="A124" s="43"/>
      <c r="B124" s="43"/>
      <c r="C124" s="43"/>
      <c r="D124" s="43"/>
    </row>
    <row r="125" spans="1:4">
      <c r="A125" s="43"/>
      <c r="B125" s="43"/>
      <c r="C125" s="43"/>
      <c r="D125" s="43"/>
    </row>
    <row r="126" spans="1:4">
      <c r="A126" s="43"/>
      <c r="B126" s="43"/>
      <c r="C126" s="43"/>
      <c r="D126" s="43"/>
    </row>
    <row r="127" spans="1:4">
      <c r="A127" s="43"/>
      <c r="B127" s="43"/>
      <c r="C127" s="43"/>
      <c r="D127" s="43"/>
    </row>
    <row r="128" spans="1:4">
      <c r="A128" s="43"/>
      <c r="B128" s="43"/>
      <c r="C128" s="43"/>
      <c r="D128" s="43"/>
    </row>
    <row r="129" spans="1:4">
      <c r="A129" s="43"/>
      <c r="B129" s="43"/>
      <c r="C129" s="43"/>
      <c r="D129" s="43"/>
    </row>
    <row r="130" spans="1:4">
      <c r="A130" s="43"/>
      <c r="B130" s="43"/>
      <c r="C130" s="43"/>
      <c r="D130" s="43"/>
    </row>
    <row r="131" spans="1:4">
      <c r="A131" s="43"/>
      <c r="B131" s="43"/>
      <c r="C131" s="43"/>
      <c r="D131" s="43"/>
    </row>
    <row r="132" spans="1:4">
      <c r="A132" s="43"/>
      <c r="B132" s="43"/>
      <c r="C132" s="43"/>
      <c r="D132" s="43"/>
    </row>
    <row r="133" spans="1:4">
      <c r="A133" s="43"/>
      <c r="B133" s="43"/>
      <c r="C133" s="43"/>
      <c r="D133" s="43"/>
    </row>
    <row r="134" spans="1:4">
      <c r="A134" s="43"/>
      <c r="B134" s="43"/>
      <c r="C134" s="43"/>
      <c r="D134" s="43"/>
    </row>
    <row r="135" spans="1:4">
      <c r="A135" s="43"/>
      <c r="B135" s="43"/>
      <c r="C135" s="43"/>
      <c r="D135" s="43"/>
    </row>
    <row r="136" spans="1:4">
      <c r="A136" s="43"/>
      <c r="B136" s="43"/>
      <c r="C136" s="43"/>
      <c r="D136" s="43"/>
    </row>
    <row r="137" spans="1:4">
      <c r="A137" s="43"/>
      <c r="B137" s="43"/>
      <c r="C137" s="43"/>
      <c r="D137" s="43"/>
    </row>
    <row r="138" spans="1:4">
      <c r="A138" s="43"/>
      <c r="B138" s="43"/>
      <c r="C138" s="43"/>
      <c r="D138" s="43"/>
    </row>
    <row r="139" spans="1:4">
      <c r="A139" s="43"/>
      <c r="B139" s="43"/>
      <c r="C139" s="43"/>
      <c r="D139" s="43"/>
    </row>
    <row r="140" spans="1:4">
      <c r="A140" s="43"/>
      <c r="B140" s="43"/>
      <c r="C140" s="43"/>
      <c r="D140" s="43"/>
    </row>
    <row r="141" spans="1:4">
      <c r="A141" s="43"/>
      <c r="B141" s="43"/>
      <c r="C141" s="43"/>
      <c r="D141" s="43"/>
    </row>
    <row r="142" spans="1:4">
      <c r="A142" s="43"/>
      <c r="B142" s="43"/>
      <c r="C142" s="43"/>
      <c r="D142" s="43"/>
    </row>
    <row r="143" spans="1:4">
      <c r="A143" s="43"/>
      <c r="B143" s="43"/>
      <c r="C143" s="43"/>
      <c r="D143" s="43"/>
    </row>
    <row r="144" spans="1:4">
      <c r="A144" s="43"/>
      <c r="B144" s="43"/>
      <c r="C144" s="43"/>
      <c r="D144" s="43"/>
    </row>
    <row r="145" spans="1:4">
      <c r="A145" s="43"/>
      <c r="B145" s="43"/>
      <c r="C145" s="43"/>
      <c r="D145" s="43"/>
    </row>
    <row r="146" spans="1:4">
      <c r="A146" s="43"/>
      <c r="B146" s="43"/>
      <c r="C146" s="43"/>
      <c r="D146" s="43"/>
    </row>
    <row r="147" spans="1:4">
      <c r="A147" s="43"/>
      <c r="B147" s="43"/>
      <c r="C147" s="43"/>
      <c r="D147" s="43"/>
    </row>
    <row r="148" spans="1:4">
      <c r="A148" s="43"/>
      <c r="B148" s="43"/>
      <c r="C148" s="43"/>
      <c r="D148" s="43"/>
    </row>
    <row r="149" spans="1:4">
      <c r="A149" s="43"/>
      <c r="B149" s="43"/>
      <c r="C149" s="43"/>
      <c r="D149" s="43"/>
    </row>
    <row r="150" spans="1:4">
      <c r="A150" s="43"/>
      <c r="B150" s="43"/>
      <c r="C150" s="43"/>
      <c r="D150" s="43"/>
    </row>
    <row r="151" spans="1:4">
      <c r="A151" s="43"/>
      <c r="B151" s="43"/>
      <c r="C151" s="43"/>
      <c r="D151" s="43"/>
    </row>
    <row r="152" spans="1:4">
      <c r="A152" s="43"/>
      <c r="B152" s="43"/>
      <c r="C152" s="43"/>
      <c r="D152" s="43"/>
    </row>
    <row r="153" spans="1:4">
      <c r="A153" s="43"/>
      <c r="B153" s="43"/>
      <c r="C153" s="43"/>
      <c r="D153" s="43"/>
    </row>
    <row r="154" spans="1:4">
      <c r="A154" s="43"/>
      <c r="B154" s="43"/>
      <c r="C154" s="43"/>
      <c r="D154" s="43"/>
    </row>
    <row r="155" spans="1:4">
      <c r="A155" s="43"/>
      <c r="B155" s="43"/>
      <c r="C155" s="43"/>
      <c r="D155" s="43"/>
    </row>
    <row r="156" spans="1:4">
      <c r="A156" s="43"/>
      <c r="B156" s="43"/>
      <c r="C156" s="43"/>
      <c r="D156" s="43"/>
    </row>
    <row r="157" spans="1:4">
      <c r="A157" s="43"/>
      <c r="B157" s="43"/>
      <c r="C157" s="43"/>
      <c r="D157" s="43"/>
    </row>
    <row r="158" spans="1:4">
      <c r="A158" s="43"/>
      <c r="B158" s="43"/>
      <c r="C158" s="43"/>
      <c r="D158" s="43"/>
    </row>
    <row r="159" spans="1:4">
      <c r="A159" s="43"/>
      <c r="B159" s="43"/>
      <c r="C159" s="43"/>
      <c r="D159" s="43"/>
    </row>
    <row r="160" spans="1:4">
      <c r="A160" s="43"/>
      <c r="B160" s="43"/>
      <c r="C160" s="43"/>
      <c r="D160" s="43"/>
    </row>
    <row r="161" spans="1:4">
      <c r="A161" s="43"/>
      <c r="B161" s="43"/>
      <c r="C161" s="43"/>
      <c r="D161" s="43"/>
    </row>
    <row r="162" spans="1:4">
      <c r="A162" s="43"/>
      <c r="B162" s="43"/>
      <c r="C162" s="43"/>
      <c r="D162" s="43"/>
    </row>
    <row r="163" spans="1:4">
      <c r="A163" s="43"/>
      <c r="B163" s="43"/>
      <c r="C163" s="43"/>
      <c r="D163" s="43"/>
    </row>
    <row r="164" spans="1:4">
      <c r="A164" s="43"/>
      <c r="B164" s="43"/>
      <c r="C164" s="43"/>
      <c r="D164" s="43"/>
    </row>
    <row r="165" spans="1:4">
      <c r="A165" s="43"/>
      <c r="B165" s="43"/>
      <c r="C165" s="43"/>
      <c r="D165" s="43"/>
    </row>
    <row r="166" spans="1:4">
      <c r="A166" s="43"/>
      <c r="B166" s="43"/>
      <c r="C166" s="43"/>
      <c r="D166" s="43"/>
    </row>
    <row r="167" spans="1:4">
      <c r="A167" s="43"/>
      <c r="B167" s="43"/>
      <c r="C167" s="43"/>
      <c r="D167" s="43"/>
    </row>
    <row r="168" spans="1:4">
      <c r="A168" s="43"/>
      <c r="B168" s="43"/>
      <c r="C168" s="43"/>
      <c r="D168" s="43"/>
    </row>
    <row r="169" spans="1:4">
      <c r="A169" s="43"/>
      <c r="B169" s="43"/>
      <c r="C169" s="43"/>
      <c r="D169" s="43"/>
    </row>
    <row r="170" spans="1:4">
      <c r="A170" s="43"/>
      <c r="B170" s="43"/>
      <c r="C170" s="43"/>
      <c r="D170" s="43"/>
    </row>
    <row r="171" spans="1:4">
      <c r="A171" s="43"/>
      <c r="B171" s="43"/>
      <c r="C171" s="43"/>
      <c r="D171" s="43"/>
    </row>
    <row r="172" spans="1:4">
      <c r="A172" s="43"/>
      <c r="B172" s="43"/>
      <c r="C172" s="43"/>
      <c r="D172" s="43"/>
    </row>
    <row r="173" spans="1:4">
      <c r="A173" s="43"/>
      <c r="B173" s="43"/>
      <c r="C173" s="43"/>
      <c r="D173" s="43"/>
    </row>
    <row r="174" spans="1:4">
      <c r="A174" s="43"/>
      <c r="B174" s="43"/>
      <c r="C174" s="43"/>
      <c r="D174" s="43"/>
    </row>
    <row r="175" spans="1:4">
      <c r="A175" s="43"/>
      <c r="B175" s="43"/>
      <c r="C175" s="43"/>
      <c r="D175" s="43"/>
    </row>
    <row r="176" spans="1:4">
      <c r="A176" s="43"/>
      <c r="B176" s="43"/>
      <c r="C176" s="43"/>
      <c r="D176" s="43"/>
    </row>
    <row r="177" spans="1:4">
      <c r="A177" s="43"/>
      <c r="B177" s="43"/>
      <c r="C177" s="43"/>
      <c r="D177" s="43"/>
    </row>
    <row r="178" spans="1:4">
      <c r="A178" s="43"/>
      <c r="B178" s="43"/>
      <c r="C178" s="43"/>
      <c r="D178" s="43"/>
    </row>
    <row r="179" spans="1:4">
      <c r="A179" s="43"/>
      <c r="B179" s="43"/>
      <c r="C179" s="43"/>
      <c r="D179" s="43"/>
    </row>
    <row r="180" spans="1:4">
      <c r="A180" s="43"/>
      <c r="B180" s="43"/>
      <c r="C180" s="43"/>
      <c r="D180" s="43"/>
    </row>
    <row r="181" spans="1:4">
      <c r="A181" s="43"/>
      <c r="B181" s="43"/>
      <c r="C181" s="43"/>
      <c r="D181" s="43"/>
    </row>
    <row r="182" spans="1:4">
      <c r="A182" s="43"/>
      <c r="B182" s="43"/>
      <c r="C182" s="43"/>
      <c r="D182" s="43"/>
    </row>
    <row r="183" spans="1:4">
      <c r="A183" s="43"/>
      <c r="B183" s="43"/>
      <c r="C183" s="43"/>
      <c r="D183" s="43"/>
    </row>
    <row r="184" spans="1:4">
      <c r="A184" s="43"/>
      <c r="B184" s="43"/>
      <c r="C184" s="43"/>
      <c r="D184" s="43"/>
    </row>
    <row r="185" spans="1:4">
      <c r="A185" s="43"/>
      <c r="B185" s="43"/>
      <c r="C185" s="43"/>
      <c r="D185" s="43"/>
    </row>
    <row r="186" spans="1:4">
      <c r="A186" s="43"/>
      <c r="B186" s="43"/>
      <c r="C186" s="43"/>
      <c r="D186" s="43"/>
    </row>
    <row r="187" spans="1:4">
      <c r="A187" s="43"/>
      <c r="B187" s="43"/>
      <c r="C187" s="43"/>
      <c r="D187" s="43"/>
    </row>
    <row r="188" spans="1:4">
      <c r="A188" s="43"/>
      <c r="B188" s="43"/>
      <c r="C188" s="43"/>
      <c r="D188" s="43"/>
    </row>
    <row r="189" spans="1:4">
      <c r="A189" s="43"/>
      <c r="B189" s="43"/>
      <c r="C189" s="43"/>
      <c r="D189" s="43"/>
    </row>
    <row r="190" spans="1:4">
      <c r="A190" s="43"/>
      <c r="B190" s="43"/>
      <c r="C190" s="43"/>
      <c r="D190" s="43"/>
    </row>
    <row r="191" spans="1:4">
      <c r="A191" s="43"/>
      <c r="B191" s="43"/>
      <c r="C191" s="43"/>
      <c r="D191" s="43"/>
    </row>
    <row r="192" spans="1:4">
      <c r="A192" s="43"/>
      <c r="B192" s="43"/>
      <c r="C192" s="43"/>
      <c r="D192" s="43"/>
    </row>
    <row r="193" spans="1:4">
      <c r="A193" s="43"/>
      <c r="B193" s="43"/>
      <c r="C193" s="43"/>
      <c r="D193" s="43"/>
    </row>
    <row r="194" spans="1:4">
      <c r="A194" s="43"/>
      <c r="B194" s="43"/>
      <c r="C194" s="43"/>
      <c r="D194" s="43"/>
    </row>
    <row r="195" spans="1:4">
      <c r="A195" s="43"/>
      <c r="B195" s="43"/>
      <c r="C195" s="43"/>
      <c r="D195" s="43"/>
    </row>
    <row r="196" spans="1:4">
      <c r="A196" s="43"/>
      <c r="B196" s="43"/>
      <c r="C196" s="43"/>
      <c r="D196" s="43"/>
    </row>
    <row r="197" spans="1:4">
      <c r="A197" s="43"/>
      <c r="B197" s="43"/>
      <c r="C197" s="43"/>
      <c r="D197" s="43"/>
    </row>
    <row r="198" spans="1:4">
      <c r="A198" s="43"/>
      <c r="B198" s="43"/>
      <c r="C198" s="43"/>
      <c r="D198" s="43"/>
    </row>
    <row r="199" spans="1:4">
      <c r="A199" s="43"/>
      <c r="B199" s="43"/>
      <c r="C199" s="43"/>
      <c r="D199" s="43"/>
    </row>
    <row r="200" spans="1:4">
      <c r="A200" s="43"/>
      <c r="B200" s="43"/>
      <c r="C200" s="43"/>
      <c r="D200" s="43"/>
    </row>
    <row r="201" spans="1:4">
      <c r="A201" s="43"/>
      <c r="B201" s="43"/>
      <c r="C201" s="43"/>
      <c r="D201" s="43"/>
    </row>
    <row r="202" spans="1:4">
      <c r="A202" s="43"/>
      <c r="B202" s="43"/>
      <c r="C202" s="43"/>
      <c r="D202" s="43"/>
    </row>
    <row r="203" spans="1:4">
      <c r="A203" s="43"/>
      <c r="B203" s="43"/>
      <c r="C203" s="43"/>
      <c r="D203" s="43"/>
    </row>
    <row r="204" spans="1:4">
      <c r="A204" s="43"/>
      <c r="B204" s="43"/>
      <c r="C204" s="43"/>
      <c r="D204" s="43"/>
    </row>
    <row r="205" spans="1:4">
      <c r="A205" s="43"/>
      <c r="B205" s="43"/>
      <c r="C205" s="43"/>
      <c r="D205" s="43"/>
    </row>
    <row r="206" spans="1:4">
      <c r="A206" s="43"/>
      <c r="B206" s="43"/>
      <c r="C206" s="43"/>
      <c r="D206" s="43"/>
    </row>
    <row r="207" spans="1:4">
      <c r="A207" s="43"/>
      <c r="B207" s="43"/>
      <c r="C207" s="43"/>
      <c r="D207" s="43"/>
    </row>
    <row r="208" spans="1:4">
      <c r="A208" s="43"/>
      <c r="B208" s="43"/>
      <c r="C208" s="43"/>
      <c r="D208" s="43"/>
    </row>
    <row r="209" spans="1:4">
      <c r="A209" s="43"/>
      <c r="B209" s="43"/>
      <c r="C209" s="43"/>
      <c r="D209" s="43"/>
    </row>
    <row r="210" spans="1:4">
      <c r="A210" s="43"/>
      <c r="B210" s="43"/>
      <c r="C210" s="43"/>
      <c r="D210" s="43"/>
    </row>
    <row r="211" spans="1:4">
      <c r="A211" s="43"/>
      <c r="B211" s="43"/>
      <c r="C211" s="43"/>
      <c r="D211" s="43"/>
    </row>
    <row r="212" spans="1:4">
      <c r="A212" s="43"/>
      <c r="B212" s="43"/>
      <c r="C212" s="43"/>
      <c r="D212" s="43"/>
    </row>
    <row r="213" spans="1:4">
      <c r="A213" s="43"/>
      <c r="B213" s="43"/>
      <c r="C213" s="43"/>
      <c r="D213" s="43"/>
    </row>
    <row r="214" spans="1:4">
      <c r="A214" s="43"/>
      <c r="B214" s="43"/>
      <c r="C214" s="43"/>
      <c r="D214" s="43"/>
    </row>
    <row r="215" spans="1:4">
      <c r="A215" s="43"/>
      <c r="B215" s="43"/>
      <c r="C215" s="43"/>
      <c r="D215" s="43"/>
    </row>
    <row r="216" spans="1:4">
      <c r="A216" s="43"/>
      <c r="B216" s="43"/>
      <c r="C216" s="43"/>
      <c r="D216" s="43"/>
    </row>
    <row r="217" spans="1:4">
      <c r="A217" s="43"/>
      <c r="B217" s="43"/>
      <c r="C217" s="43"/>
      <c r="D217" s="43"/>
    </row>
    <row r="218" spans="1:4">
      <c r="A218" s="43"/>
      <c r="B218" s="43"/>
      <c r="C218" s="43"/>
      <c r="D218" s="43"/>
    </row>
    <row r="219" spans="1:4">
      <c r="A219" s="43"/>
      <c r="B219" s="43"/>
      <c r="C219" s="43"/>
      <c r="D219" s="43"/>
    </row>
    <row r="220" spans="1:4">
      <c r="A220" s="43"/>
      <c r="B220" s="43"/>
      <c r="C220" s="43"/>
      <c r="D220" s="43"/>
    </row>
    <row r="221" spans="1:4">
      <c r="A221" s="43"/>
      <c r="B221" s="43"/>
      <c r="C221" s="43"/>
      <c r="D221" s="43"/>
    </row>
    <row r="222" spans="1:4">
      <c r="A222" s="43"/>
      <c r="B222" s="43"/>
      <c r="C222" s="43"/>
      <c r="D222" s="43"/>
    </row>
    <row r="223" spans="1:4">
      <c r="A223" s="43"/>
      <c r="B223" s="43"/>
      <c r="C223" s="43"/>
      <c r="D223" s="43"/>
    </row>
    <row r="224" spans="1:4">
      <c r="A224" s="43"/>
      <c r="B224" s="43"/>
      <c r="C224" s="43"/>
      <c r="D224" s="43"/>
    </row>
    <row r="225" spans="1:4">
      <c r="A225" s="43"/>
      <c r="B225" s="43"/>
      <c r="C225" s="43"/>
      <c r="D225" s="43"/>
    </row>
    <row r="226" spans="1:4">
      <c r="A226" s="43"/>
      <c r="B226" s="43"/>
      <c r="C226" s="43"/>
      <c r="D226" s="43"/>
    </row>
    <row r="227" spans="1:4">
      <c r="A227" s="43"/>
      <c r="B227" s="43"/>
      <c r="C227" s="43"/>
      <c r="D227" s="43"/>
    </row>
    <row r="228" spans="1:4">
      <c r="A228" s="43"/>
      <c r="B228" s="43"/>
      <c r="C228" s="43"/>
      <c r="D228" s="43"/>
    </row>
    <row r="229" spans="1:4">
      <c r="A229" s="43"/>
      <c r="B229" s="43"/>
      <c r="C229" s="43"/>
      <c r="D229" s="43"/>
    </row>
    <row r="230" spans="1:4">
      <c r="A230" s="43"/>
      <c r="B230" s="43"/>
      <c r="C230" s="43"/>
      <c r="D230" s="43"/>
    </row>
    <row r="231" spans="1:4">
      <c r="A231" s="43"/>
      <c r="B231" s="43"/>
      <c r="C231" s="43"/>
      <c r="D231" s="43"/>
    </row>
    <row r="232" spans="1:4">
      <c r="A232" s="43"/>
      <c r="B232" s="43"/>
      <c r="C232" s="43"/>
      <c r="D232" s="43"/>
    </row>
    <row r="233" spans="1:4">
      <c r="A233" s="43"/>
      <c r="B233" s="43"/>
      <c r="C233" s="43"/>
      <c r="D233" s="43"/>
    </row>
    <row r="234" spans="1:4">
      <c r="A234" s="43"/>
      <c r="B234" s="43"/>
      <c r="C234" s="43"/>
      <c r="D234" s="43"/>
    </row>
    <row r="235" spans="1:4">
      <c r="A235" s="43"/>
      <c r="B235" s="43"/>
      <c r="C235" s="43"/>
      <c r="D235" s="43"/>
    </row>
    <row r="236" spans="1:4">
      <c r="A236" s="43"/>
      <c r="B236" s="43"/>
      <c r="C236" s="43"/>
      <c r="D236" s="43"/>
    </row>
    <row r="237" spans="1:4">
      <c r="A237" s="43"/>
      <c r="B237" s="43"/>
      <c r="C237" s="43"/>
      <c r="D237" s="43"/>
    </row>
    <row r="238" spans="1:4">
      <c r="A238" s="43"/>
      <c r="B238" s="43"/>
      <c r="C238" s="43"/>
      <c r="D238" s="43"/>
    </row>
    <row r="239" spans="1:4">
      <c r="A239" s="43"/>
      <c r="B239" s="43"/>
      <c r="C239" s="43"/>
      <c r="D239" s="43"/>
    </row>
    <row r="240" spans="1:4">
      <c r="A240" s="43"/>
      <c r="B240" s="43"/>
      <c r="C240" s="43"/>
      <c r="D240" s="43"/>
    </row>
    <row r="241" spans="1:4">
      <c r="A241" s="43"/>
      <c r="B241" s="43"/>
      <c r="C241" s="43"/>
      <c r="D241" s="43"/>
    </row>
    <row r="242" spans="1:4">
      <c r="A242" s="43"/>
      <c r="B242" s="43"/>
      <c r="C242" s="43"/>
      <c r="D242" s="43"/>
    </row>
    <row r="243" spans="1:4">
      <c r="A243" s="43"/>
      <c r="B243" s="43"/>
      <c r="C243" s="43"/>
      <c r="D243" s="43"/>
    </row>
  </sheetData>
  <mergeCells count="6">
    <mergeCell ref="A86:E86"/>
    <mergeCell ref="A88:E88"/>
    <mergeCell ref="A1:E1"/>
    <mergeCell ref="A2:E2"/>
    <mergeCell ref="A3:E3"/>
    <mergeCell ref="A84:E84"/>
  </mergeCells>
  <phoneticPr fontId="6" type="noConversion"/>
  <pageMargins left="0.39370078740157483" right="0.39370078740157483" top="0.39370078740157483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79"/>
  <sheetViews>
    <sheetView topLeftCell="A10" workbookViewId="0">
      <selection activeCell="H72" sqref="H72"/>
    </sheetView>
  </sheetViews>
  <sheetFormatPr defaultRowHeight="12.75"/>
  <cols>
    <col min="1" max="1" width="36.5703125" customWidth="1"/>
    <col min="2" max="2" width="13.7109375" customWidth="1"/>
    <col min="3" max="4" width="13.42578125" customWidth="1"/>
    <col min="5" max="5" width="12.85546875" customWidth="1"/>
  </cols>
  <sheetData>
    <row r="1" spans="1:5">
      <c r="A1" s="97" t="s">
        <v>37</v>
      </c>
      <c r="B1" s="97"/>
      <c r="C1" s="97"/>
      <c r="D1" s="97"/>
      <c r="E1" s="97"/>
    </row>
    <row r="2" spans="1:5">
      <c r="A2" s="97" t="s">
        <v>36</v>
      </c>
      <c r="B2" s="97"/>
      <c r="C2" s="97"/>
      <c r="D2" s="97"/>
      <c r="E2" s="97"/>
    </row>
    <row r="3" spans="1:5" ht="15.75">
      <c r="A3" s="98" t="s">
        <v>312</v>
      </c>
      <c r="B3" s="98"/>
      <c r="C3" s="98"/>
      <c r="D3" s="98"/>
      <c r="E3" s="98"/>
    </row>
    <row r="4" spans="1:5">
      <c r="A4" s="12"/>
      <c r="B4" s="12"/>
      <c r="C4" s="12"/>
      <c r="D4" s="12"/>
      <c r="E4" s="12"/>
    </row>
    <row r="5" spans="1:5">
      <c r="A5" s="12"/>
      <c r="B5" s="12" t="s">
        <v>12</v>
      </c>
      <c r="C5" s="12"/>
      <c r="D5" s="12">
        <v>7241</v>
      </c>
      <c r="E5" s="12"/>
    </row>
    <row r="6" spans="1:5">
      <c r="A6" s="12"/>
      <c r="B6" s="12" t="s">
        <v>4</v>
      </c>
      <c r="C6" s="12"/>
      <c r="D6" s="12">
        <v>144</v>
      </c>
      <c r="E6" s="12"/>
    </row>
    <row r="7" spans="1:5">
      <c r="A7" s="12"/>
      <c r="B7" s="12" t="s">
        <v>38</v>
      </c>
      <c r="C7" s="12"/>
      <c r="D7" s="12">
        <v>355</v>
      </c>
      <c r="E7" s="12"/>
    </row>
    <row r="8" spans="1:5">
      <c r="A8" s="12"/>
      <c r="B8" s="12"/>
      <c r="C8" s="12"/>
      <c r="D8" s="12"/>
      <c r="E8" s="12"/>
    </row>
    <row r="9" spans="1:5">
      <c r="A9" s="24"/>
      <c r="B9" s="75" t="s">
        <v>0</v>
      </c>
      <c r="C9" s="75" t="s">
        <v>9</v>
      </c>
      <c r="D9" s="75" t="s">
        <v>8</v>
      </c>
      <c r="E9" s="75" t="s">
        <v>1</v>
      </c>
    </row>
    <row r="10" spans="1:5">
      <c r="A10" s="72" t="s">
        <v>10</v>
      </c>
      <c r="B10" s="25">
        <v>5098</v>
      </c>
      <c r="C10" s="25">
        <v>6852</v>
      </c>
      <c r="D10" s="25">
        <v>1600</v>
      </c>
      <c r="E10" s="25">
        <f t="shared" ref="E10:E18" si="0">B10+C10+D10</f>
        <v>13550</v>
      </c>
    </row>
    <row r="11" spans="1:5">
      <c r="A11" s="72" t="s">
        <v>5</v>
      </c>
      <c r="B11" s="26">
        <v>-253986</v>
      </c>
      <c r="C11" s="26">
        <v>905539</v>
      </c>
      <c r="D11" s="26">
        <f>824900-1765930</f>
        <v>-941030</v>
      </c>
      <c r="E11" s="26">
        <f t="shared" si="0"/>
        <v>-289477</v>
      </c>
    </row>
    <row r="12" spans="1:5">
      <c r="A12" s="72" t="s">
        <v>2</v>
      </c>
      <c r="B12" s="25">
        <v>529963</v>
      </c>
      <c r="C12" s="25">
        <v>679399</v>
      </c>
      <c r="D12" s="25">
        <v>119321</v>
      </c>
      <c r="E12" s="25">
        <f t="shared" si="0"/>
        <v>1328683</v>
      </c>
    </row>
    <row r="13" spans="1:5">
      <c r="A13" s="72" t="s">
        <v>3</v>
      </c>
      <c r="B13" s="25">
        <v>524865</v>
      </c>
      <c r="C13" s="25">
        <v>672547</v>
      </c>
      <c r="D13" s="25">
        <v>117721</v>
      </c>
      <c r="E13" s="25">
        <f t="shared" si="0"/>
        <v>1315133</v>
      </c>
    </row>
    <row r="14" spans="1:5">
      <c r="A14" s="72" t="s">
        <v>155</v>
      </c>
      <c r="B14" s="25">
        <v>45562</v>
      </c>
      <c r="C14" s="25"/>
      <c r="D14" s="25"/>
      <c r="E14" s="25"/>
    </row>
    <row r="15" spans="1:5">
      <c r="A15" s="72" t="s">
        <v>41</v>
      </c>
      <c r="B15" s="71">
        <v>26259</v>
      </c>
      <c r="C15" s="25"/>
      <c r="D15" s="25"/>
      <c r="E15" s="25">
        <f t="shared" si="0"/>
        <v>26259</v>
      </c>
    </row>
    <row r="16" spans="1:5">
      <c r="A16" s="72" t="s">
        <v>6</v>
      </c>
      <c r="B16" s="25">
        <f>B21</f>
        <v>683496</v>
      </c>
      <c r="C16" s="25">
        <f>B48</f>
        <v>480846</v>
      </c>
      <c r="D16" s="25">
        <v>0</v>
      </c>
      <c r="E16" s="25">
        <f t="shared" si="0"/>
        <v>1164342</v>
      </c>
    </row>
    <row r="17" spans="1:5">
      <c r="A17" s="74" t="s">
        <v>7</v>
      </c>
      <c r="B17" s="26">
        <f>B11+B13+B14+B15-B16</f>
        <v>-340796</v>
      </c>
      <c r="C17" s="26">
        <f>C11+C13-C16</f>
        <v>1097240</v>
      </c>
      <c r="D17" s="26">
        <f>D11+D13-D16</f>
        <v>-823309</v>
      </c>
      <c r="E17" s="26">
        <f t="shared" si="0"/>
        <v>-66865</v>
      </c>
    </row>
    <row r="18" spans="1:5">
      <c r="A18" s="72" t="s">
        <v>11</v>
      </c>
      <c r="B18" s="27">
        <v>6.1</v>
      </c>
      <c r="C18" s="27">
        <v>7.82</v>
      </c>
      <c r="D18" s="27">
        <v>1.5299999713897705</v>
      </c>
      <c r="E18" s="27">
        <f t="shared" si="0"/>
        <v>15.44999997138977</v>
      </c>
    </row>
    <row r="19" spans="1:5">
      <c r="A19" s="6" t="s">
        <v>91</v>
      </c>
      <c r="B19" s="54">
        <f>B16/D5/12</f>
        <v>7.8660406021267777</v>
      </c>
      <c r="C19" s="6"/>
      <c r="D19" s="6"/>
      <c r="E19" s="6"/>
    </row>
    <row r="20" spans="1:5">
      <c r="A20" s="36"/>
      <c r="B20" s="36"/>
      <c r="C20" s="36"/>
      <c r="D20" s="36"/>
      <c r="E20" s="36"/>
    </row>
    <row r="21" spans="1:5">
      <c r="A21" s="61" t="s">
        <v>40</v>
      </c>
      <c r="B21" s="61">
        <f>SUM(B22:B47)</f>
        <v>683496</v>
      </c>
      <c r="C21" s="62"/>
      <c r="D21" s="62"/>
      <c r="E21" s="62"/>
    </row>
    <row r="22" spans="1:5" ht="25.5">
      <c r="A22" s="16" t="s">
        <v>348</v>
      </c>
      <c r="B22" s="63">
        <v>145666</v>
      </c>
      <c r="C22" s="62"/>
      <c r="D22" s="62"/>
      <c r="E22" s="62"/>
    </row>
    <row r="23" spans="1:5" ht="25.5">
      <c r="A23" s="16" t="s">
        <v>349</v>
      </c>
      <c r="B23" s="63">
        <v>35112</v>
      </c>
      <c r="C23" s="62"/>
      <c r="D23" s="62"/>
      <c r="E23" s="62"/>
    </row>
    <row r="24" spans="1:5">
      <c r="A24" s="44" t="s">
        <v>150</v>
      </c>
      <c r="B24" s="64">
        <v>153376</v>
      </c>
      <c r="C24" s="62"/>
      <c r="D24" s="62"/>
      <c r="E24" s="62"/>
    </row>
    <row r="25" spans="1:5">
      <c r="A25" s="44" t="s">
        <v>129</v>
      </c>
      <c r="B25" s="64">
        <v>37503</v>
      </c>
      <c r="C25" s="62"/>
      <c r="D25" s="62"/>
      <c r="E25" s="62"/>
    </row>
    <row r="26" spans="1:5">
      <c r="A26" s="44" t="s">
        <v>13</v>
      </c>
      <c r="B26" s="63">
        <v>3054</v>
      </c>
      <c r="C26" s="62"/>
      <c r="D26" s="62"/>
      <c r="E26" s="62"/>
    </row>
    <row r="27" spans="1:5" ht="25.5">
      <c r="A27" s="44" t="s">
        <v>39</v>
      </c>
      <c r="B27" s="89">
        <v>9886</v>
      </c>
      <c r="C27" s="62"/>
      <c r="D27" s="62"/>
      <c r="E27" s="62"/>
    </row>
    <row r="28" spans="1:5">
      <c r="A28" s="44" t="s">
        <v>54</v>
      </c>
      <c r="B28" s="63">
        <v>388</v>
      </c>
      <c r="C28" s="62"/>
      <c r="D28" s="62"/>
      <c r="E28" s="62"/>
    </row>
    <row r="29" spans="1:5">
      <c r="A29" s="44" t="s">
        <v>24</v>
      </c>
      <c r="B29" s="63">
        <v>4284</v>
      </c>
      <c r="C29" s="62"/>
      <c r="D29" s="62"/>
      <c r="E29" s="62"/>
    </row>
    <row r="30" spans="1:5">
      <c r="A30" s="44" t="s">
        <v>25</v>
      </c>
      <c r="B30" s="63">
        <v>3737</v>
      </c>
      <c r="C30" s="62"/>
      <c r="D30" s="62"/>
      <c r="E30" s="62"/>
    </row>
    <row r="31" spans="1:5">
      <c r="A31" s="44" t="s">
        <v>26</v>
      </c>
      <c r="B31" s="63">
        <v>4276</v>
      </c>
      <c r="C31" s="62"/>
      <c r="D31" s="62"/>
      <c r="E31" s="62"/>
    </row>
    <row r="32" spans="1:5">
      <c r="A32" s="44" t="s">
        <v>56</v>
      </c>
      <c r="B32" s="63">
        <v>5718</v>
      </c>
      <c r="C32" s="62"/>
      <c r="D32" s="62"/>
      <c r="E32" s="62"/>
    </row>
    <row r="33" spans="1:5">
      <c r="A33" s="44" t="s">
        <v>27</v>
      </c>
      <c r="B33" s="63">
        <v>12523</v>
      </c>
      <c r="C33" s="62"/>
      <c r="D33" s="62"/>
      <c r="E33" s="62"/>
    </row>
    <row r="34" spans="1:5">
      <c r="A34" s="44" t="s">
        <v>257</v>
      </c>
      <c r="B34" s="63">
        <v>68666</v>
      </c>
      <c r="C34" s="62"/>
      <c r="D34" s="62"/>
      <c r="E34" s="62"/>
    </row>
    <row r="35" spans="1:5">
      <c r="A35" s="44" t="s">
        <v>28</v>
      </c>
      <c r="B35" s="63">
        <v>13079</v>
      </c>
      <c r="C35" s="62"/>
      <c r="D35" s="62"/>
      <c r="E35" s="62"/>
    </row>
    <row r="36" spans="1:5">
      <c r="A36" s="44" t="s">
        <v>29</v>
      </c>
      <c r="B36" s="63">
        <v>675</v>
      </c>
      <c r="C36" s="62"/>
      <c r="D36" s="62"/>
      <c r="E36" s="62"/>
    </row>
    <row r="37" spans="1:5">
      <c r="A37" s="44" t="s">
        <v>42</v>
      </c>
      <c r="B37" s="63">
        <v>93816</v>
      </c>
      <c r="C37" s="62"/>
      <c r="D37" s="62"/>
      <c r="E37" s="62"/>
    </row>
    <row r="38" spans="1:5">
      <c r="A38" s="44" t="s">
        <v>43</v>
      </c>
      <c r="B38" s="63">
        <v>22896</v>
      </c>
      <c r="C38" s="62"/>
      <c r="D38" s="62"/>
      <c r="E38" s="62"/>
    </row>
    <row r="39" spans="1:5" ht="25.5">
      <c r="A39" s="44" t="s">
        <v>44</v>
      </c>
      <c r="B39" s="63">
        <v>9403</v>
      </c>
      <c r="C39" s="62"/>
      <c r="D39" s="62"/>
      <c r="E39" s="62"/>
    </row>
    <row r="40" spans="1:5">
      <c r="A40" s="44" t="s">
        <v>30</v>
      </c>
      <c r="B40" s="63">
        <v>1629</v>
      </c>
      <c r="C40" s="62"/>
      <c r="D40" s="62"/>
      <c r="E40" s="62"/>
    </row>
    <row r="41" spans="1:5">
      <c r="A41" s="44" t="s">
        <v>31</v>
      </c>
      <c r="B41" s="63">
        <v>1924</v>
      </c>
      <c r="C41" s="62"/>
      <c r="D41" s="62"/>
      <c r="E41" s="62"/>
    </row>
    <row r="42" spans="1:5">
      <c r="A42" s="44" t="s">
        <v>32</v>
      </c>
      <c r="B42" s="63">
        <v>6279</v>
      </c>
      <c r="C42" s="62"/>
      <c r="D42" s="62"/>
      <c r="E42" s="62"/>
    </row>
    <row r="43" spans="1:5">
      <c r="A43" s="44" t="s">
        <v>33</v>
      </c>
      <c r="B43" s="63">
        <v>3845</v>
      </c>
      <c r="C43" s="62"/>
      <c r="D43" s="62"/>
      <c r="E43" s="62"/>
    </row>
    <row r="44" spans="1:5">
      <c r="A44" s="44" t="s">
        <v>34</v>
      </c>
      <c r="B44" s="63">
        <v>2372</v>
      </c>
      <c r="C44" s="62"/>
      <c r="D44" s="62"/>
      <c r="E44" s="62"/>
    </row>
    <row r="45" spans="1:5">
      <c r="A45" s="44" t="s">
        <v>35</v>
      </c>
      <c r="B45" s="63">
        <v>855</v>
      </c>
      <c r="C45" s="62"/>
      <c r="D45" s="62"/>
      <c r="E45" s="62"/>
    </row>
    <row r="46" spans="1:5">
      <c r="A46" s="44" t="s">
        <v>45</v>
      </c>
      <c r="B46" s="63">
        <v>34160</v>
      </c>
      <c r="C46" s="62"/>
      <c r="D46" s="62"/>
      <c r="E46" s="62"/>
    </row>
    <row r="47" spans="1:5">
      <c r="A47" s="44" t="s">
        <v>46</v>
      </c>
      <c r="B47" s="63">
        <v>8374</v>
      </c>
      <c r="C47" s="62"/>
      <c r="D47" s="62"/>
      <c r="E47" s="62"/>
    </row>
    <row r="48" spans="1:5">
      <c r="A48" s="57" t="s">
        <v>47</v>
      </c>
      <c r="B48" s="66">
        <f>SUM(B49:B72)</f>
        <v>480846</v>
      </c>
      <c r="C48" s="62"/>
      <c r="D48" s="62"/>
      <c r="E48" s="62"/>
    </row>
    <row r="49" spans="1:10">
      <c r="A49" s="16" t="s">
        <v>313</v>
      </c>
      <c r="B49" s="17">
        <v>237</v>
      </c>
      <c r="C49" s="5"/>
      <c r="D49" s="5"/>
      <c r="E49" s="5"/>
      <c r="F49" s="5"/>
      <c r="G49" s="5"/>
      <c r="H49" s="5"/>
      <c r="I49" s="5"/>
      <c r="J49" s="5"/>
    </row>
    <row r="50" spans="1:10" ht="25.5">
      <c r="A50" s="16" t="s">
        <v>279</v>
      </c>
      <c r="B50" s="17">
        <v>18630</v>
      </c>
      <c r="C50" s="5"/>
      <c r="D50" s="5"/>
      <c r="E50" s="5"/>
      <c r="F50" s="5"/>
      <c r="G50" s="5"/>
      <c r="H50" s="5"/>
      <c r="I50" s="5"/>
      <c r="J50" s="5"/>
    </row>
    <row r="51" spans="1:10">
      <c r="A51" s="16" t="s">
        <v>314</v>
      </c>
      <c r="B51" s="17">
        <v>120</v>
      </c>
      <c r="C51" s="5"/>
      <c r="D51" s="5"/>
      <c r="E51" s="5"/>
      <c r="F51" s="5"/>
      <c r="G51" s="5"/>
      <c r="H51" s="5"/>
      <c r="I51" s="5"/>
      <c r="J51" s="5"/>
    </row>
    <row r="52" spans="1:10">
      <c r="A52" s="16" t="s">
        <v>63</v>
      </c>
      <c r="B52" s="17">
        <v>186</v>
      </c>
      <c r="C52" s="5"/>
      <c r="D52" s="5"/>
      <c r="E52" s="5"/>
      <c r="F52" s="5"/>
      <c r="G52" s="5"/>
      <c r="H52" s="5"/>
      <c r="I52" s="5"/>
      <c r="J52" s="5"/>
    </row>
    <row r="53" spans="1:10">
      <c r="A53" s="16" t="s">
        <v>195</v>
      </c>
      <c r="B53" s="17">
        <v>260</v>
      </c>
      <c r="C53" s="5"/>
      <c r="D53" s="5"/>
      <c r="E53" s="5"/>
      <c r="F53" s="5"/>
      <c r="G53" s="5"/>
      <c r="H53" s="5"/>
      <c r="I53" s="5"/>
      <c r="J53" s="5"/>
    </row>
    <row r="54" spans="1:10">
      <c r="A54" s="16" t="s">
        <v>15</v>
      </c>
      <c r="B54" s="17">
        <v>181</v>
      </c>
      <c r="C54" s="5"/>
      <c r="D54" s="5"/>
      <c r="E54" s="5"/>
      <c r="F54" s="5"/>
      <c r="G54" s="5"/>
      <c r="H54" s="5"/>
      <c r="I54" s="5"/>
      <c r="J54" s="5"/>
    </row>
    <row r="55" spans="1:10">
      <c r="A55" s="16" t="s">
        <v>280</v>
      </c>
      <c r="B55" s="17">
        <v>428</v>
      </c>
      <c r="C55" s="5"/>
      <c r="D55" s="5"/>
      <c r="E55" s="5"/>
      <c r="F55" s="5"/>
      <c r="G55" s="5"/>
      <c r="H55" s="5"/>
      <c r="I55" s="5"/>
      <c r="J55" s="5"/>
    </row>
    <row r="56" spans="1:10">
      <c r="A56" s="16" t="s">
        <v>281</v>
      </c>
      <c r="B56" s="17">
        <v>604</v>
      </c>
      <c r="C56" s="5"/>
      <c r="D56" s="5"/>
      <c r="E56" s="5"/>
      <c r="F56" s="5"/>
      <c r="G56" s="5"/>
      <c r="H56" s="5"/>
      <c r="I56" s="5"/>
      <c r="J56" s="5"/>
    </row>
    <row r="57" spans="1:10" ht="25.5">
      <c r="A57" s="16" t="s">
        <v>131</v>
      </c>
      <c r="B57" s="17">
        <v>30240</v>
      </c>
      <c r="C57" s="5"/>
      <c r="D57" s="5"/>
      <c r="E57" s="5"/>
      <c r="F57" s="5"/>
      <c r="G57" s="5"/>
      <c r="H57" s="5"/>
      <c r="I57" s="5"/>
      <c r="J57" s="5"/>
    </row>
    <row r="58" spans="1:10">
      <c r="A58" s="16" t="s">
        <v>315</v>
      </c>
      <c r="B58" s="17">
        <v>305</v>
      </c>
      <c r="C58" s="5"/>
      <c r="D58" s="5"/>
      <c r="E58" s="5"/>
      <c r="F58" s="5"/>
      <c r="G58" s="5"/>
      <c r="H58" s="5"/>
      <c r="I58" s="5"/>
      <c r="J58" s="5"/>
    </row>
    <row r="59" spans="1:10">
      <c r="A59" s="16" t="s">
        <v>316</v>
      </c>
      <c r="B59" s="17">
        <v>190</v>
      </c>
      <c r="C59" s="5"/>
      <c r="D59" s="5"/>
      <c r="E59" s="5"/>
      <c r="F59" s="5"/>
      <c r="G59" s="5"/>
      <c r="H59" s="5"/>
      <c r="I59" s="5"/>
      <c r="J59" s="5"/>
    </row>
    <row r="60" spans="1:10" ht="25.5">
      <c r="A60" s="16" t="s">
        <v>317</v>
      </c>
      <c r="B60" s="17">
        <v>6485</v>
      </c>
      <c r="C60" s="5"/>
      <c r="D60" s="5"/>
      <c r="E60" s="5"/>
      <c r="F60" s="5"/>
      <c r="G60" s="5"/>
      <c r="H60" s="5"/>
      <c r="I60" s="5"/>
      <c r="J60" s="5"/>
    </row>
    <row r="61" spans="1:10">
      <c r="A61" s="16" t="s">
        <v>318</v>
      </c>
      <c r="B61" s="17">
        <v>4177</v>
      </c>
      <c r="C61" s="5"/>
      <c r="D61" s="5"/>
      <c r="E61" s="5"/>
      <c r="F61" s="5"/>
      <c r="G61" s="5"/>
      <c r="H61" s="5"/>
      <c r="I61" s="5"/>
      <c r="J61" s="5"/>
    </row>
    <row r="62" spans="1:10">
      <c r="A62" s="16" t="s">
        <v>319</v>
      </c>
      <c r="B62" s="17">
        <v>1515</v>
      </c>
      <c r="C62" s="5"/>
      <c r="D62" s="5"/>
      <c r="E62" s="5"/>
      <c r="F62" s="5"/>
      <c r="G62" s="5"/>
      <c r="H62" s="5"/>
      <c r="I62" s="5"/>
      <c r="J62" s="5"/>
    </row>
    <row r="63" spans="1:10" ht="15.75" customHeight="1">
      <c r="A63" s="16" t="s">
        <v>320</v>
      </c>
      <c r="B63" s="17">
        <v>1061</v>
      </c>
      <c r="C63" s="5"/>
      <c r="D63" s="5"/>
      <c r="E63" s="5"/>
      <c r="F63" s="5"/>
      <c r="G63" s="5"/>
      <c r="H63" s="5"/>
      <c r="I63" s="5"/>
      <c r="J63" s="5"/>
    </row>
    <row r="64" spans="1:10">
      <c r="A64" s="16" t="s">
        <v>321</v>
      </c>
      <c r="B64" s="17">
        <v>2089</v>
      </c>
      <c r="C64" s="5"/>
      <c r="D64" s="5"/>
      <c r="E64" s="5"/>
      <c r="F64" s="5"/>
      <c r="G64" s="5"/>
      <c r="H64" s="5"/>
      <c r="I64" s="5"/>
      <c r="J64" s="5"/>
    </row>
    <row r="65" spans="1:10">
      <c r="A65" s="16" t="s">
        <v>113</v>
      </c>
      <c r="B65" s="17">
        <v>8240</v>
      </c>
      <c r="C65" s="5"/>
      <c r="D65" s="5"/>
      <c r="E65" s="5"/>
      <c r="F65" s="5"/>
      <c r="G65" s="5"/>
      <c r="H65" s="5"/>
      <c r="I65" s="5"/>
      <c r="J65" s="5"/>
    </row>
    <row r="66" spans="1:10" ht="25.5">
      <c r="A66" s="16" t="s">
        <v>350</v>
      </c>
      <c r="B66" s="17">
        <v>324213</v>
      </c>
      <c r="C66" s="5"/>
      <c r="D66" s="5"/>
      <c r="E66" s="5"/>
      <c r="F66" s="5"/>
      <c r="G66" s="5"/>
      <c r="H66" s="5"/>
      <c r="I66" s="5"/>
      <c r="J66" s="5"/>
    </row>
    <row r="67" spans="1:10">
      <c r="A67" s="16" t="s">
        <v>322</v>
      </c>
      <c r="B67" s="17">
        <v>234</v>
      </c>
      <c r="C67" s="5"/>
      <c r="D67" s="5"/>
      <c r="E67" s="5"/>
      <c r="F67" s="5"/>
      <c r="G67" s="5"/>
      <c r="H67" s="5"/>
      <c r="I67" s="5"/>
      <c r="J67" s="5"/>
    </row>
    <row r="68" spans="1:10">
      <c r="A68" s="16" t="s">
        <v>282</v>
      </c>
      <c r="B68" s="17">
        <v>613</v>
      </c>
      <c r="C68" s="5"/>
      <c r="D68" s="5"/>
      <c r="E68" s="5"/>
      <c r="F68" s="5"/>
      <c r="G68" s="5"/>
      <c r="H68" s="5"/>
      <c r="I68" s="5"/>
      <c r="J68" s="5"/>
    </row>
    <row r="69" spans="1:10" ht="24" customHeight="1">
      <c r="A69" s="16" t="s">
        <v>22</v>
      </c>
      <c r="B69" s="17">
        <v>6867</v>
      </c>
      <c r="C69" s="5"/>
      <c r="D69" s="5"/>
      <c r="E69" s="5"/>
      <c r="F69" s="5"/>
      <c r="G69" s="5"/>
      <c r="H69" s="5"/>
      <c r="I69" s="5"/>
      <c r="J69" s="5"/>
    </row>
    <row r="70" spans="1:10">
      <c r="A70" s="16" t="s">
        <v>283</v>
      </c>
      <c r="B70" s="17">
        <v>992</v>
      </c>
      <c r="C70" s="5"/>
      <c r="D70" s="5"/>
      <c r="E70" s="5"/>
      <c r="F70" s="5"/>
      <c r="G70" s="5"/>
      <c r="H70" s="5"/>
      <c r="I70" s="5"/>
      <c r="J70" s="5"/>
    </row>
    <row r="71" spans="1:10" ht="25.5">
      <c r="A71" s="16" t="s">
        <v>284</v>
      </c>
      <c r="B71" s="17">
        <v>11000</v>
      </c>
      <c r="C71" s="5"/>
      <c r="D71" s="5"/>
      <c r="E71" s="5"/>
      <c r="F71" s="5"/>
      <c r="G71" s="5"/>
      <c r="H71" s="5"/>
      <c r="I71" s="5"/>
      <c r="J71" s="5"/>
    </row>
    <row r="72" spans="1:10" ht="25.5">
      <c r="A72" s="16" t="s">
        <v>285</v>
      </c>
      <c r="B72" s="17">
        <v>61979</v>
      </c>
      <c r="C72" s="5"/>
      <c r="D72" s="5"/>
      <c r="E72" s="5"/>
      <c r="F72" s="5"/>
      <c r="G72" s="5"/>
      <c r="H72" s="5"/>
      <c r="I72" s="5"/>
      <c r="J72" s="5"/>
    </row>
    <row r="73" spans="1:10">
      <c r="A73" s="43"/>
      <c r="B73" s="43"/>
      <c r="C73" s="43"/>
      <c r="D73" s="43"/>
    </row>
    <row r="74" spans="1:10">
      <c r="A74" s="43"/>
      <c r="B74" s="43"/>
      <c r="C74" s="43"/>
      <c r="D74" s="43"/>
    </row>
    <row r="75" spans="1:10">
      <c r="A75" s="95" t="s">
        <v>375</v>
      </c>
      <c r="B75" s="96"/>
      <c r="C75" s="96"/>
      <c r="D75" s="96"/>
      <c r="E75" s="96"/>
    </row>
    <row r="76" spans="1:10">
      <c r="A76" s="11"/>
    </row>
    <row r="77" spans="1:10">
      <c r="A77" s="95" t="s">
        <v>376</v>
      </c>
      <c r="B77" s="96"/>
      <c r="C77" s="96"/>
      <c r="D77" s="96"/>
      <c r="E77" s="96"/>
    </row>
    <row r="78" spans="1:10">
      <c r="A78" s="11"/>
    </row>
    <row r="79" spans="1:10">
      <c r="A79" s="95" t="s">
        <v>377</v>
      </c>
      <c r="B79" s="96"/>
      <c r="C79" s="96"/>
      <c r="D79" s="96"/>
      <c r="E79" s="96"/>
    </row>
  </sheetData>
  <mergeCells count="6">
    <mergeCell ref="A77:E77"/>
    <mergeCell ref="A79:E79"/>
    <mergeCell ref="A1:E1"/>
    <mergeCell ref="A2:E2"/>
    <mergeCell ref="A3:E3"/>
    <mergeCell ref="A75:E75"/>
  </mergeCells>
  <phoneticPr fontId="6" type="noConversion"/>
  <pageMargins left="0.39370078740157483" right="0.39370078740157483" top="0.39370078740157483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80"/>
  <sheetViews>
    <sheetView topLeftCell="A52" workbookViewId="0">
      <selection activeCell="A66" sqref="A66:E70"/>
    </sheetView>
  </sheetViews>
  <sheetFormatPr defaultRowHeight="12.75"/>
  <cols>
    <col min="1" max="1" width="35.42578125" customWidth="1"/>
    <col min="2" max="2" width="14.42578125" customWidth="1"/>
    <col min="3" max="3" width="14.140625" customWidth="1"/>
    <col min="4" max="4" width="13.7109375" customWidth="1"/>
    <col min="5" max="5" width="14.5703125" customWidth="1"/>
  </cols>
  <sheetData>
    <row r="1" spans="1:5">
      <c r="A1" s="97" t="s">
        <v>37</v>
      </c>
      <c r="B1" s="97"/>
      <c r="C1" s="97"/>
      <c r="D1" s="97"/>
      <c r="E1" s="97"/>
    </row>
    <row r="2" spans="1:5">
      <c r="A2" s="97" t="s">
        <v>36</v>
      </c>
      <c r="B2" s="97"/>
      <c r="C2" s="97"/>
      <c r="D2" s="97"/>
      <c r="E2" s="97"/>
    </row>
    <row r="3" spans="1:5" ht="15.75">
      <c r="A3" s="98" t="s">
        <v>323</v>
      </c>
      <c r="B3" s="98"/>
      <c r="C3" s="98"/>
      <c r="D3" s="98"/>
      <c r="E3" s="98"/>
    </row>
    <row r="4" spans="1:5">
      <c r="A4" s="12"/>
      <c r="B4" s="12"/>
      <c r="C4" s="12"/>
      <c r="D4" s="12"/>
      <c r="E4" s="12"/>
    </row>
    <row r="5" spans="1:5">
      <c r="A5" s="12"/>
      <c r="B5" s="12" t="s">
        <v>12</v>
      </c>
      <c r="C5" s="12"/>
      <c r="D5" s="12">
        <v>2827</v>
      </c>
      <c r="E5" s="12"/>
    </row>
    <row r="6" spans="1:5">
      <c r="A6" s="12"/>
      <c r="B6" s="12" t="s">
        <v>4</v>
      </c>
      <c r="C6" s="12"/>
      <c r="D6" s="12">
        <v>60</v>
      </c>
      <c r="E6" s="12"/>
    </row>
    <row r="7" spans="1:5">
      <c r="A7" s="12"/>
      <c r="B7" s="12" t="s">
        <v>38</v>
      </c>
      <c r="C7" s="12"/>
      <c r="D7" s="12">
        <v>149</v>
      </c>
      <c r="E7" s="12"/>
    </row>
    <row r="8" spans="1:5">
      <c r="A8" s="12"/>
      <c r="B8" s="12"/>
      <c r="C8" s="12"/>
      <c r="D8" s="12"/>
      <c r="E8" s="12"/>
    </row>
    <row r="9" spans="1:5">
      <c r="A9" s="24"/>
      <c r="B9" s="75" t="s">
        <v>0</v>
      </c>
      <c r="C9" s="75" t="s">
        <v>9</v>
      </c>
      <c r="D9" s="75" t="s">
        <v>8</v>
      </c>
      <c r="E9" s="75" t="s">
        <v>1</v>
      </c>
    </row>
    <row r="10" spans="1:5">
      <c r="A10" s="72" t="s">
        <v>10</v>
      </c>
      <c r="B10" s="25">
        <v>4678</v>
      </c>
      <c r="C10" s="25">
        <v>5991</v>
      </c>
      <c r="D10" s="25">
        <v>836</v>
      </c>
      <c r="E10" s="25">
        <f t="shared" ref="E10:E18" si="0">B10+C10+D10</f>
        <v>11505</v>
      </c>
    </row>
    <row r="11" spans="1:5">
      <c r="A11" s="72" t="s">
        <v>5</v>
      </c>
      <c r="B11" s="26">
        <v>-112686</v>
      </c>
      <c r="C11" s="26">
        <v>599890</v>
      </c>
      <c r="D11" s="26">
        <v>-147000</v>
      </c>
      <c r="E11" s="26">
        <f t="shared" si="0"/>
        <v>340204</v>
      </c>
    </row>
    <row r="12" spans="1:5">
      <c r="A12" s="72" t="s">
        <v>2</v>
      </c>
      <c r="B12" s="25">
        <v>206964</v>
      </c>
      <c r="C12" s="25">
        <v>265316</v>
      </c>
      <c r="D12" s="25">
        <v>47484</v>
      </c>
      <c r="E12" s="25">
        <f t="shared" si="0"/>
        <v>519764</v>
      </c>
    </row>
    <row r="13" spans="1:5">
      <c r="A13" s="72" t="s">
        <v>3</v>
      </c>
      <c r="B13" s="25">
        <v>202286</v>
      </c>
      <c r="C13" s="25">
        <v>259325</v>
      </c>
      <c r="D13" s="25">
        <v>46648</v>
      </c>
      <c r="E13" s="25">
        <f t="shared" si="0"/>
        <v>508259</v>
      </c>
    </row>
    <row r="14" spans="1:5">
      <c r="A14" s="72" t="s">
        <v>155</v>
      </c>
      <c r="B14" s="25">
        <v>17583</v>
      </c>
      <c r="C14" s="25"/>
      <c r="D14" s="25"/>
      <c r="E14" s="25"/>
    </row>
    <row r="15" spans="1:5">
      <c r="A15" s="72" t="s">
        <v>41</v>
      </c>
      <c r="B15" s="71">
        <v>14767</v>
      </c>
      <c r="C15" s="25"/>
      <c r="D15" s="25"/>
      <c r="E15" s="25">
        <f t="shared" si="0"/>
        <v>14767</v>
      </c>
    </row>
    <row r="16" spans="1:5">
      <c r="A16" s="72" t="s">
        <v>6</v>
      </c>
      <c r="B16" s="25">
        <f>B22</f>
        <v>271149</v>
      </c>
      <c r="C16" s="25">
        <f>B49</f>
        <v>279897</v>
      </c>
      <c r="D16" s="25">
        <v>0</v>
      </c>
      <c r="E16" s="25">
        <f t="shared" si="0"/>
        <v>551046</v>
      </c>
    </row>
    <row r="17" spans="1:5">
      <c r="A17" s="74" t="s">
        <v>7</v>
      </c>
      <c r="B17" s="26">
        <f>B11+B13+B14+B15-B16</f>
        <v>-149199</v>
      </c>
      <c r="C17" s="26">
        <f>C11+C13-C16</f>
        <v>579318</v>
      </c>
      <c r="D17" s="26">
        <f>D11+D13-D16</f>
        <v>-100352</v>
      </c>
      <c r="E17" s="26">
        <f t="shared" si="0"/>
        <v>329767</v>
      </c>
    </row>
    <row r="18" spans="1:5">
      <c r="A18" s="72" t="s">
        <v>11</v>
      </c>
      <c r="B18" s="27">
        <v>6.1</v>
      </c>
      <c r="C18" s="27">
        <v>7.82</v>
      </c>
      <c r="D18" s="27">
        <v>1.5299999713897705</v>
      </c>
      <c r="E18" s="27">
        <f t="shared" si="0"/>
        <v>15.44999997138977</v>
      </c>
    </row>
    <row r="19" spans="1:5">
      <c r="A19" s="6" t="s">
        <v>91</v>
      </c>
      <c r="B19" s="54">
        <f>B16/D5/12</f>
        <v>7.9928369296073578</v>
      </c>
      <c r="C19" s="6"/>
      <c r="D19" s="6"/>
      <c r="E19" s="6"/>
    </row>
    <row r="20" spans="1:5">
      <c r="A20" s="30"/>
      <c r="B20" s="30"/>
      <c r="C20" s="30"/>
      <c r="D20" s="30"/>
      <c r="E20" s="30"/>
    </row>
    <row r="21" spans="1:5">
      <c r="A21" s="36"/>
      <c r="B21" s="36"/>
      <c r="C21" s="36"/>
      <c r="D21" s="36"/>
      <c r="E21" s="36"/>
    </row>
    <row r="22" spans="1:5">
      <c r="A22" s="61" t="s">
        <v>40</v>
      </c>
      <c r="B22" s="61">
        <f>SUM(B23:B48)</f>
        <v>271149</v>
      </c>
      <c r="C22" s="62"/>
      <c r="D22" s="62"/>
      <c r="E22" s="62"/>
    </row>
    <row r="23" spans="1:5" ht="25.5">
      <c r="A23" s="16" t="s">
        <v>348</v>
      </c>
      <c r="B23" s="63">
        <v>56879</v>
      </c>
      <c r="C23" s="62"/>
      <c r="D23" s="62"/>
      <c r="E23" s="62"/>
    </row>
    <row r="24" spans="1:5" ht="25.5">
      <c r="A24" s="16" t="s">
        <v>349</v>
      </c>
      <c r="B24" s="63">
        <v>13710</v>
      </c>
      <c r="C24" s="62"/>
      <c r="D24" s="62"/>
      <c r="E24" s="62"/>
    </row>
    <row r="25" spans="1:5">
      <c r="A25" s="44" t="s">
        <v>150</v>
      </c>
      <c r="B25" s="64">
        <v>59804</v>
      </c>
      <c r="C25" s="62"/>
      <c r="D25" s="62"/>
      <c r="E25" s="62"/>
    </row>
    <row r="26" spans="1:5">
      <c r="A26" s="44" t="s">
        <v>129</v>
      </c>
      <c r="B26" s="64">
        <v>14707</v>
      </c>
      <c r="C26" s="62"/>
      <c r="D26" s="62"/>
      <c r="E26" s="62"/>
    </row>
    <row r="27" spans="1:5" ht="18" customHeight="1">
      <c r="A27" s="44" t="s">
        <v>13</v>
      </c>
      <c r="B27" s="63">
        <v>2754</v>
      </c>
      <c r="C27" s="62"/>
      <c r="D27" s="62"/>
      <c r="E27" s="62"/>
    </row>
    <row r="28" spans="1:5" ht="25.5">
      <c r="A28" s="44" t="s">
        <v>39</v>
      </c>
      <c r="B28" s="65">
        <v>2386</v>
      </c>
      <c r="C28" s="62"/>
      <c r="D28" s="62"/>
      <c r="E28" s="62"/>
    </row>
    <row r="29" spans="1:5" ht="16.5" customHeight="1">
      <c r="A29" s="44" t="s">
        <v>54</v>
      </c>
      <c r="B29" s="63">
        <v>248</v>
      </c>
      <c r="C29" s="62"/>
      <c r="D29" s="62"/>
      <c r="E29" s="62"/>
    </row>
    <row r="30" spans="1:5">
      <c r="A30" s="44" t="s">
        <v>24</v>
      </c>
      <c r="B30" s="63">
        <v>1673</v>
      </c>
      <c r="C30" s="62"/>
      <c r="D30" s="62"/>
      <c r="E30" s="62"/>
    </row>
    <row r="31" spans="1:5">
      <c r="A31" s="44" t="s">
        <v>25</v>
      </c>
      <c r="B31" s="63">
        <v>1459</v>
      </c>
      <c r="C31" s="62"/>
      <c r="D31" s="62"/>
      <c r="E31" s="62"/>
    </row>
    <row r="32" spans="1:5">
      <c r="A32" s="44" t="s">
        <v>26</v>
      </c>
      <c r="B32" s="63">
        <v>1670</v>
      </c>
      <c r="C32" s="62"/>
      <c r="D32" s="62"/>
      <c r="E32" s="62"/>
    </row>
    <row r="33" spans="1:5">
      <c r="A33" s="44" t="s">
        <v>56</v>
      </c>
      <c r="B33" s="63">
        <v>2233</v>
      </c>
      <c r="C33" s="62"/>
      <c r="D33" s="62"/>
      <c r="E33" s="62"/>
    </row>
    <row r="34" spans="1:5">
      <c r="A34" s="44" t="s">
        <v>27</v>
      </c>
      <c r="B34" s="63">
        <v>4890</v>
      </c>
      <c r="C34" s="62"/>
      <c r="D34" s="62"/>
      <c r="E34" s="62"/>
    </row>
    <row r="35" spans="1:5">
      <c r="A35" s="44" t="s">
        <v>257</v>
      </c>
      <c r="B35" s="63">
        <v>26812</v>
      </c>
      <c r="C35" s="62"/>
      <c r="D35" s="62"/>
      <c r="E35" s="62"/>
    </row>
    <row r="36" spans="1:5">
      <c r="A36" s="44" t="s">
        <v>28</v>
      </c>
      <c r="B36" s="63">
        <v>5107</v>
      </c>
      <c r="C36" s="62"/>
      <c r="D36" s="62"/>
      <c r="E36" s="62"/>
    </row>
    <row r="37" spans="1:5">
      <c r="A37" s="44" t="s">
        <v>29</v>
      </c>
      <c r="B37" s="63">
        <v>263</v>
      </c>
      <c r="C37" s="62"/>
      <c r="D37" s="62"/>
      <c r="E37" s="62"/>
    </row>
    <row r="38" spans="1:5">
      <c r="A38" s="44" t="s">
        <v>42</v>
      </c>
      <c r="B38" s="63">
        <v>36633</v>
      </c>
      <c r="C38" s="62"/>
      <c r="D38" s="62"/>
      <c r="E38" s="62"/>
    </row>
    <row r="39" spans="1:5">
      <c r="A39" s="44" t="s">
        <v>43</v>
      </c>
      <c r="B39" s="63">
        <v>8940</v>
      </c>
      <c r="C39" s="62"/>
      <c r="D39" s="62"/>
      <c r="E39" s="62"/>
    </row>
    <row r="40" spans="1:5" ht="25.5">
      <c r="A40" s="44" t="s">
        <v>44</v>
      </c>
      <c r="B40" s="63">
        <v>3672</v>
      </c>
      <c r="C40" s="62"/>
      <c r="D40" s="62"/>
      <c r="E40" s="62"/>
    </row>
    <row r="41" spans="1:5">
      <c r="A41" s="44" t="s">
        <v>30</v>
      </c>
      <c r="B41" s="63">
        <v>636</v>
      </c>
      <c r="C41" s="62"/>
      <c r="D41" s="62"/>
      <c r="E41" s="62"/>
    </row>
    <row r="42" spans="1:5">
      <c r="A42" s="44" t="s">
        <v>31</v>
      </c>
      <c r="B42" s="63">
        <v>751</v>
      </c>
      <c r="C42" s="62"/>
      <c r="D42" s="62"/>
      <c r="E42" s="62"/>
    </row>
    <row r="43" spans="1:5">
      <c r="A43" s="44" t="s">
        <v>32</v>
      </c>
      <c r="B43" s="63">
        <v>2452</v>
      </c>
      <c r="C43" s="62"/>
      <c r="D43" s="62"/>
      <c r="E43" s="62"/>
    </row>
    <row r="44" spans="1:5">
      <c r="A44" s="44" t="s">
        <v>33</v>
      </c>
      <c r="B44" s="63">
        <v>1501</v>
      </c>
      <c r="C44" s="62"/>
      <c r="D44" s="62"/>
      <c r="E44" s="62"/>
    </row>
    <row r="45" spans="1:5">
      <c r="A45" s="44" t="s">
        <v>34</v>
      </c>
      <c r="B45" s="63">
        <v>926</v>
      </c>
      <c r="C45" s="62"/>
      <c r="D45" s="62"/>
      <c r="E45" s="62"/>
    </row>
    <row r="46" spans="1:5">
      <c r="A46" s="44" t="s">
        <v>35</v>
      </c>
      <c r="B46" s="63">
        <v>334</v>
      </c>
      <c r="C46" s="62"/>
      <c r="D46" s="62"/>
      <c r="E46" s="62"/>
    </row>
    <row r="47" spans="1:5">
      <c r="A47" s="44" t="s">
        <v>45</v>
      </c>
      <c r="B47" s="63">
        <v>13339</v>
      </c>
      <c r="C47" s="62"/>
      <c r="D47" s="62"/>
      <c r="E47" s="62"/>
    </row>
    <row r="48" spans="1:5">
      <c r="A48" s="44" t="s">
        <v>46</v>
      </c>
      <c r="B48" s="63">
        <v>7370</v>
      </c>
      <c r="C48" s="62"/>
      <c r="D48" s="62"/>
      <c r="E48" s="62"/>
    </row>
    <row r="49" spans="1:10">
      <c r="A49" s="57" t="s">
        <v>47</v>
      </c>
      <c r="B49" s="66">
        <f>SUM(B50:B63)</f>
        <v>279897</v>
      </c>
      <c r="C49" s="62"/>
      <c r="D49" s="62"/>
      <c r="E49" s="62"/>
    </row>
    <row r="50" spans="1:10" ht="25.5">
      <c r="A50" s="16" t="s">
        <v>286</v>
      </c>
      <c r="B50" s="17">
        <v>238133</v>
      </c>
      <c r="C50" s="5"/>
      <c r="D50" s="5"/>
      <c r="E50" s="5"/>
      <c r="F50" s="5"/>
      <c r="G50" s="5"/>
      <c r="H50" s="5"/>
      <c r="I50" s="5"/>
      <c r="J50" s="5"/>
    </row>
    <row r="51" spans="1:10">
      <c r="A51" s="16" t="s">
        <v>287</v>
      </c>
      <c r="B51" s="17">
        <v>39</v>
      </c>
      <c r="C51" s="5"/>
      <c r="D51" s="5"/>
      <c r="E51" s="5"/>
      <c r="F51" s="5"/>
      <c r="G51" s="5"/>
      <c r="H51" s="5"/>
      <c r="I51" s="5"/>
      <c r="J51" s="5"/>
    </row>
    <row r="52" spans="1:10" ht="17.25" customHeight="1">
      <c r="A52" s="16" t="s">
        <v>144</v>
      </c>
      <c r="B52" s="17">
        <v>176</v>
      </c>
      <c r="C52" s="5"/>
      <c r="D52" s="5"/>
      <c r="E52" s="5"/>
      <c r="F52" s="5"/>
      <c r="G52" s="5"/>
      <c r="H52" s="5"/>
      <c r="I52" s="5"/>
      <c r="J52" s="5"/>
    </row>
    <row r="53" spans="1:10">
      <c r="A53" s="16" t="s">
        <v>78</v>
      </c>
      <c r="B53" s="17">
        <v>25</v>
      </c>
      <c r="C53" s="5"/>
      <c r="D53" s="5"/>
      <c r="E53" s="5"/>
      <c r="F53" s="5"/>
      <c r="G53" s="5"/>
      <c r="H53" s="5"/>
      <c r="I53" s="5"/>
      <c r="J53" s="5"/>
    </row>
    <row r="54" spans="1:10" ht="17.25" customHeight="1">
      <c r="A54" s="16" t="s">
        <v>196</v>
      </c>
      <c r="B54" s="17">
        <v>118</v>
      </c>
      <c r="C54" s="5"/>
      <c r="D54" s="5"/>
      <c r="E54" s="5"/>
      <c r="F54" s="5"/>
      <c r="G54" s="5"/>
      <c r="H54" s="5"/>
      <c r="I54" s="5"/>
      <c r="J54" s="5"/>
    </row>
    <row r="55" spans="1:10">
      <c r="A55" s="16" t="s">
        <v>63</v>
      </c>
      <c r="B55" s="17">
        <v>79</v>
      </c>
      <c r="C55" s="5"/>
      <c r="D55" s="5"/>
      <c r="E55" s="5"/>
      <c r="F55" s="5"/>
      <c r="G55" s="5"/>
      <c r="H55" s="5"/>
      <c r="I55" s="5"/>
      <c r="J55" s="5"/>
    </row>
    <row r="56" spans="1:10">
      <c r="A56" s="16" t="s">
        <v>15</v>
      </c>
      <c r="B56" s="17">
        <v>30</v>
      </c>
      <c r="C56" s="5"/>
      <c r="D56" s="5"/>
      <c r="E56" s="5"/>
      <c r="F56" s="5"/>
      <c r="G56" s="5"/>
      <c r="H56" s="5"/>
      <c r="I56" s="5"/>
      <c r="J56" s="5"/>
    </row>
    <row r="57" spans="1:10">
      <c r="A57" s="16" t="s">
        <v>324</v>
      </c>
      <c r="B57" s="17">
        <v>4361</v>
      </c>
      <c r="C57" s="5"/>
      <c r="D57" s="5"/>
      <c r="E57" s="5"/>
      <c r="F57" s="5"/>
      <c r="G57" s="5"/>
      <c r="H57" s="5"/>
      <c r="I57" s="5"/>
      <c r="J57" s="5"/>
    </row>
    <row r="58" spans="1:10">
      <c r="A58" s="16" t="s">
        <v>325</v>
      </c>
      <c r="B58" s="17">
        <v>2333</v>
      </c>
      <c r="C58" s="5"/>
      <c r="D58" s="5"/>
      <c r="E58" s="5"/>
      <c r="F58" s="5"/>
      <c r="G58" s="5"/>
      <c r="H58" s="5"/>
      <c r="I58" s="5"/>
      <c r="J58" s="5"/>
    </row>
    <row r="59" spans="1:10" ht="18" customHeight="1">
      <c r="A59" s="16" t="s">
        <v>288</v>
      </c>
      <c r="B59" s="17">
        <v>1445</v>
      </c>
      <c r="C59" s="5"/>
      <c r="D59" s="5"/>
      <c r="E59" s="5"/>
      <c r="F59" s="5"/>
      <c r="G59" s="5"/>
      <c r="H59" s="5"/>
      <c r="I59" s="5"/>
      <c r="J59" s="5"/>
    </row>
    <row r="60" spans="1:10" ht="27" customHeight="1">
      <c r="A60" s="16" t="s">
        <v>22</v>
      </c>
      <c r="B60" s="17">
        <v>5211</v>
      </c>
      <c r="C60" s="5"/>
      <c r="D60" s="5"/>
      <c r="E60" s="5"/>
      <c r="F60" s="5"/>
      <c r="G60" s="5"/>
      <c r="H60" s="5"/>
      <c r="I60" s="5"/>
      <c r="J60" s="5"/>
    </row>
    <row r="61" spans="1:10" ht="18.75" customHeight="1">
      <c r="A61" s="16" t="s">
        <v>289</v>
      </c>
      <c r="B61" s="17">
        <v>885</v>
      </c>
      <c r="C61" s="5"/>
      <c r="D61" s="5"/>
      <c r="E61" s="5"/>
      <c r="F61" s="5"/>
      <c r="G61" s="5"/>
      <c r="H61" s="5"/>
      <c r="I61" s="5"/>
      <c r="J61" s="5"/>
    </row>
    <row r="62" spans="1:10" ht="25.5">
      <c r="A62" s="16" t="s">
        <v>127</v>
      </c>
      <c r="B62" s="17">
        <v>26912</v>
      </c>
      <c r="C62" s="5"/>
      <c r="D62" s="5"/>
      <c r="E62" s="5"/>
      <c r="F62" s="5"/>
      <c r="G62" s="5"/>
      <c r="H62" s="5"/>
      <c r="I62" s="5"/>
      <c r="J62" s="5"/>
    </row>
    <row r="63" spans="1:10" ht="15.75" customHeight="1">
      <c r="A63" s="16" t="s">
        <v>326</v>
      </c>
      <c r="B63" s="17">
        <v>150</v>
      </c>
      <c r="C63" s="5"/>
      <c r="D63" s="5"/>
      <c r="E63" s="5"/>
      <c r="F63" s="5"/>
      <c r="G63" s="5"/>
      <c r="H63" s="5"/>
      <c r="I63" s="5"/>
      <c r="J63" s="5"/>
    </row>
    <row r="64" spans="1:10">
      <c r="A64" s="43"/>
      <c r="B64" s="43"/>
      <c r="C64" s="43"/>
      <c r="D64" s="43"/>
    </row>
    <row r="65" spans="1:5">
      <c r="A65" s="43"/>
      <c r="B65" s="43"/>
      <c r="C65" s="43"/>
      <c r="D65" s="43"/>
    </row>
    <row r="66" spans="1:5">
      <c r="A66" s="95" t="s">
        <v>375</v>
      </c>
      <c r="B66" s="96"/>
      <c r="C66" s="96"/>
      <c r="D66" s="96"/>
      <c r="E66" s="96"/>
    </row>
    <row r="67" spans="1:5">
      <c r="A67" s="11"/>
    </row>
    <row r="68" spans="1:5">
      <c r="A68" s="95" t="s">
        <v>376</v>
      </c>
      <c r="B68" s="96"/>
      <c r="C68" s="96"/>
      <c r="D68" s="96"/>
      <c r="E68" s="96"/>
    </row>
    <row r="69" spans="1:5">
      <c r="A69" s="11"/>
    </row>
    <row r="70" spans="1:5">
      <c r="A70" s="95" t="s">
        <v>377</v>
      </c>
      <c r="B70" s="96"/>
      <c r="C70" s="96"/>
      <c r="D70" s="96"/>
      <c r="E70" s="96"/>
    </row>
    <row r="71" spans="1:5">
      <c r="A71" s="43"/>
      <c r="B71" s="43"/>
      <c r="C71" s="43"/>
      <c r="D71" s="43"/>
    </row>
    <row r="72" spans="1:5">
      <c r="A72" s="43"/>
      <c r="B72" s="43"/>
      <c r="C72" s="43"/>
      <c r="D72" s="43"/>
    </row>
    <row r="73" spans="1:5">
      <c r="A73" s="43"/>
      <c r="B73" s="43"/>
      <c r="C73" s="43"/>
      <c r="D73" s="43"/>
    </row>
    <row r="74" spans="1:5">
      <c r="A74" s="43"/>
      <c r="B74" s="43"/>
      <c r="C74" s="43"/>
      <c r="D74" s="43"/>
    </row>
    <row r="75" spans="1:5">
      <c r="A75" s="43"/>
      <c r="B75" s="43"/>
      <c r="C75" s="43"/>
      <c r="D75" s="43"/>
    </row>
    <row r="76" spans="1:5">
      <c r="A76" s="43"/>
      <c r="B76" s="43"/>
      <c r="C76" s="43"/>
      <c r="D76" s="43"/>
    </row>
    <row r="77" spans="1:5">
      <c r="A77" s="43"/>
      <c r="B77" s="43"/>
      <c r="C77" s="43"/>
      <c r="D77" s="43"/>
    </row>
    <row r="78" spans="1:5">
      <c r="A78" s="43"/>
      <c r="B78" s="43"/>
      <c r="C78" s="43"/>
      <c r="D78" s="43"/>
    </row>
    <row r="79" spans="1:5">
      <c r="A79" s="43"/>
      <c r="B79" s="43"/>
      <c r="C79" s="43"/>
      <c r="D79" s="43"/>
    </row>
    <row r="80" spans="1:5">
      <c r="A80" s="43"/>
      <c r="B80" s="43"/>
      <c r="C80" s="43"/>
      <c r="D80" s="43"/>
    </row>
  </sheetData>
  <mergeCells count="6">
    <mergeCell ref="A68:E68"/>
    <mergeCell ref="A70:E70"/>
    <mergeCell ref="A1:E1"/>
    <mergeCell ref="A2:E2"/>
    <mergeCell ref="A3:E3"/>
    <mergeCell ref="A66:E66"/>
  </mergeCells>
  <phoneticPr fontId="6" type="noConversion"/>
  <pageMargins left="0.39370078740157483" right="0.39370078740157483" top="0.39370078740157483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42"/>
  <sheetViews>
    <sheetView tabSelected="1" workbookViewId="0">
      <selection activeCell="J34" sqref="J34"/>
    </sheetView>
  </sheetViews>
  <sheetFormatPr defaultRowHeight="12.75"/>
  <cols>
    <col min="1" max="1" width="33.7109375" customWidth="1"/>
    <col min="2" max="2" width="12.7109375" customWidth="1"/>
    <col min="3" max="3" width="12" customWidth="1"/>
    <col min="4" max="4" width="11.140625" customWidth="1"/>
    <col min="5" max="5" width="12.5703125" customWidth="1"/>
  </cols>
  <sheetData>
    <row r="1" spans="1:5">
      <c r="A1" s="97" t="s">
        <v>37</v>
      </c>
      <c r="B1" s="97"/>
      <c r="C1" s="97"/>
      <c r="D1" s="97"/>
      <c r="E1" s="97"/>
    </row>
    <row r="2" spans="1:5">
      <c r="A2" s="97" t="s">
        <v>36</v>
      </c>
      <c r="B2" s="97"/>
      <c r="C2" s="97"/>
      <c r="D2" s="97"/>
      <c r="E2" s="97"/>
    </row>
    <row r="3" spans="1:5" ht="15.75">
      <c r="A3" s="98" t="s">
        <v>327</v>
      </c>
      <c r="B3" s="98"/>
      <c r="C3" s="98"/>
      <c r="D3" s="98"/>
      <c r="E3" s="98"/>
    </row>
    <row r="4" spans="1:5">
      <c r="A4" s="12"/>
      <c r="B4" s="12"/>
      <c r="C4" s="12"/>
      <c r="D4" s="12"/>
      <c r="E4" s="12"/>
    </row>
    <row r="5" spans="1:5">
      <c r="A5" s="12"/>
      <c r="B5" s="12" t="s">
        <v>12</v>
      </c>
      <c r="C5" s="12"/>
      <c r="D5" s="12">
        <v>5290</v>
      </c>
      <c r="E5" s="12"/>
    </row>
    <row r="6" spans="1:5">
      <c r="A6" s="12"/>
      <c r="B6" s="12" t="s">
        <v>4</v>
      </c>
      <c r="C6" s="12"/>
      <c r="D6" s="12">
        <v>121</v>
      </c>
      <c r="E6" s="12"/>
    </row>
    <row r="7" spans="1:5">
      <c r="A7" s="12"/>
      <c r="B7" s="12" t="s">
        <v>38</v>
      </c>
      <c r="C7" s="12"/>
      <c r="D7" s="12">
        <v>137</v>
      </c>
      <c r="E7" s="12"/>
    </row>
    <row r="8" spans="1:5">
      <c r="A8" s="12"/>
      <c r="B8" s="12"/>
      <c r="C8" s="12"/>
      <c r="D8" s="12"/>
      <c r="E8" s="12"/>
    </row>
    <row r="9" spans="1:5">
      <c r="A9" s="24"/>
      <c r="B9" s="75" t="s">
        <v>0</v>
      </c>
      <c r="C9" s="75" t="s">
        <v>9</v>
      </c>
      <c r="D9" s="75" t="s">
        <v>8</v>
      </c>
      <c r="E9" s="75" t="s">
        <v>1</v>
      </c>
    </row>
    <row r="10" spans="1:5">
      <c r="A10" s="72" t="s">
        <v>10</v>
      </c>
      <c r="B10" s="25">
        <v>45659</v>
      </c>
      <c r="C10" s="25">
        <v>34731</v>
      </c>
      <c r="D10" s="25">
        <v>0</v>
      </c>
      <c r="E10" s="25">
        <f t="shared" ref="E10:E18" si="0">B10+C10+D10</f>
        <v>80390</v>
      </c>
    </row>
    <row r="11" spans="1:5">
      <c r="A11" s="72" t="s">
        <v>5</v>
      </c>
      <c r="B11" s="26">
        <v>0</v>
      </c>
      <c r="C11" s="26">
        <v>0</v>
      </c>
      <c r="D11" s="26">
        <v>0</v>
      </c>
      <c r="E11" s="26">
        <f t="shared" si="0"/>
        <v>0</v>
      </c>
    </row>
    <row r="12" spans="1:5">
      <c r="A12" s="72" t="s">
        <v>2</v>
      </c>
      <c r="B12" s="25">
        <v>72044</v>
      </c>
      <c r="C12" s="25">
        <v>54800</v>
      </c>
      <c r="D12" s="25">
        <v>0</v>
      </c>
      <c r="E12" s="25">
        <f t="shared" si="0"/>
        <v>126844</v>
      </c>
    </row>
    <row r="13" spans="1:5">
      <c r="A13" s="72" t="s">
        <v>3</v>
      </c>
      <c r="B13" s="25">
        <v>26385</v>
      </c>
      <c r="C13" s="25">
        <v>20069</v>
      </c>
      <c r="D13" s="25">
        <v>0</v>
      </c>
      <c r="E13" s="25">
        <f t="shared" si="0"/>
        <v>46454</v>
      </c>
    </row>
    <row r="14" spans="1:5">
      <c r="A14" s="72" t="s">
        <v>155</v>
      </c>
      <c r="B14" s="25">
        <v>2053</v>
      </c>
      <c r="C14" s="25"/>
      <c r="D14" s="25"/>
      <c r="E14" s="25"/>
    </row>
    <row r="15" spans="1:5">
      <c r="A15" s="72" t="s">
        <v>379</v>
      </c>
      <c r="B15" s="71">
        <v>612</v>
      </c>
      <c r="C15" s="25">
        <v>466</v>
      </c>
      <c r="D15" s="25"/>
      <c r="E15" s="25">
        <f t="shared" si="0"/>
        <v>1078</v>
      </c>
    </row>
    <row r="16" spans="1:5">
      <c r="A16" s="72" t="s">
        <v>6</v>
      </c>
      <c r="B16" s="25">
        <f>B22</f>
        <v>81450</v>
      </c>
      <c r="C16" s="25">
        <f>B46</f>
        <v>0</v>
      </c>
      <c r="D16" s="25">
        <v>0</v>
      </c>
      <c r="E16" s="25">
        <f t="shared" si="0"/>
        <v>81450</v>
      </c>
    </row>
    <row r="17" spans="1:5">
      <c r="A17" s="74" t="s">
        <v>7</v>
      </c>
      <c r="B17" s="26">
        <f>B11+B13+B14+B15-B16</f>
        <v>-52400</v>
      </c>
      <c r="C17" s="26">
        <f>C11+C13+C14+C15-C16</f>
        <v>20535</v>
      </c>
      <c r="D17" s="26">
        <f>D11+D13-D16</f>
        <v>0</v>
      </c>
      <c r="E17" s="26">
        <f>B17+C17+D17</f>
        <v>-31865</v>
      </c>
    </row>
    <row r="18" spans="1:5">
      <c r="A18" s="72" t="s">
        <v>11</v>
      </c>
      <c r="B18" s="27">
        <v>6.81</v>
      </c>
      <c r="C18" s="27">
        <v>4.7699999809265137</v>
      </c>
      <c r="D18" s="27">
        <v>1.5299999713897705</v>
      </c>
      <c r="E18" s="27">
        <f t="shared" si="0"/>
        <v>13.109999952316283</v>
      </c>
    </row>
    <row r="19" spans="1:5">
      <c r="A19" s="6" t="s">
        <v>91</v>
      </c>
      <c r="B19" s="54">
        <f>B16/D5/2</f>
        <v>7.6984877126654068</v>
      </c>
      <c r="C19" s="6"/>
      <c r="D19" s="6"/>
      <c r="E19" s="6"/>
    </row>
    <row r="20" spans="1:5">
      <c r="A20" s="30"/>
      <c r="B20" s="30"/>
      <c r="C20" s="30"/>
      <c r="D20" s="30"/>
      <c r="E20" s="30"/>
    </row>
    <row r="21" spans="1:5">
      <c r="A21" s="36"/>
      <c r="B21" s="36"/>
      <c r="C21" s="36"/>
      <c r="D21" s="36"/>
      <c r="E21" s="36"/>
    </row>
    <row r="22" spans="1:5">
      <c r="A22" s="61" t="s">
        <v>40</v>
      </c>
      <c r="B22" s="61">
        <f>SUM(B23:B45)</f>
        <v>81450</v>
      </c>
      <c r="C22" s="62"/>
      <c r="D22" s="62"/>
      <c r="E22" s="62"/>
    </row>
    <row r="23" spans="1:5" ht="25.5">
      <c r="A23" s="16" t="s">
        <v>348</v>
      </c>
      <c r="B23" s="63">
        <v>17026</v>
      </c>
      <c r="C23" s="62"/>
      <c r="D23" s="62"/>
      <c r="E23" s="62"/>
    </row>
    <row r="24" spans="1:5" ht="25.5">
      <c r="A24" s="16" t="s">
        <v>349</v>
      </c>
      <c r="B24" s="63">
        <v>4104</v>
      </c>
      <c r="C24" s="62"/>
      <c r="D24" s="62"/>
      <c r="E24" s="62"/>
    </row>
    <row r="25" spans="1:5">
      <c r="A25" s="44" t="s">
        <v>150</v>
      </c>
      <c r="B25" s="64">
        <v>17752</v>
      </c>
      <c r="C25" s="62"/>
      <c r="D25" s="62"/>
      <c r="E25" s="62"/>
    </row>
    <row r="26" spans="1:5">
      <c r="A26" s="44" t="s">
        <v>129</v>
      </c>
      <c r="B26" s="64">
        <v>4343</v>
      </c>
      <c r="C26" s="62"/>
      <c r="D26" s="62"/>
      <c r="E26" s="62"/>
    </row>
    <row r="27" spans="1:5">
      <c r="A27" s="44" t="s">
        <v>25</v>
      </c>
      <c r="B27" s="63">
        <v>437</v>
      </c>
      <c r="C27" s="62"/>
      <c r="D27" s="62"/>
      <c r="E27" s="62"/>
    </row>
    <row r="28" spans="1:5">
      <c r="A28" s="44" t="s">
        <v>26</v>
      </c>
      <c r="B28" s="63">
        <v>500</v>
      </c>
      <c r="C28" s="62"/>
      <c r="D28" s="62"/>
      <c r="E28" s="62"/>
    </row>
    <row r="29" spans="1:5">
      <c r="A29" s="44" t="s">
        <v>378</v>
      </c>
      <c r="B29" s="63">
        <v>3834</v>
      </c>
      <c r="C29" s="62"/>
      <c r="D29" s="62"/>
      <c r="E29" s="62"/>
    </row>
    <row r="30" spans="1:5">
      <c r="A30" s="44" t="s">
        <v>56</v>
      </c>
      <c r="B30" s="63">
        <v>668</v>
      </c>
      <c r="C30" s="62"/>
      <c r="D30" s="62"/>
      <c r="E30" s="62"/>
    </row>
    <row r="31" spans="1:5">
      <c r="A31" s="44" t="s">
        <v>27</v>
      </c>
      <c r="B31" s="63">
        <v>1464</v>
      </c>
      <c r="C31" s="62"/>
      <c r="D31" s="62"/>
      <c r="E31" s="62"/>
    </row>
    <row r="32" spans="1:5">
      <c r="A32" s="44" t="s">
        <v>257</v>
      </c>
      <c r="B32" s="63">
        <v>8026</v>
      </c>
      <c r="C32" s="62"/>
      <c r="D32" s="62"/>
      <c r="E32" s="62"/>
    </row>
    <row r="33" spans="1:5">
      <c r="A33" s="44" t="s">
        <v>28</v>
      </c>
      <c r="B33" s="63">
        <v>1529</v>
      </c>
      <c r="C33" s="62"/>
      <c r="D33" s="62"/>
      <c r="E33" s="62"/>
    </row>
    <row r="34" spans="1:5">
      <c r="A34" s="44" t="s">
        <v>29</v>
      </c>
      <c r="B34" s="63">
        <v>79</v>
      </c>
      <c r="C34" s="62"/>
      <c r="D34" s="62"/>
      <c r="E34" s="62"/>
    </row>
    <row r="35" spans="1:5">
      <c r="A35" s="41" t="s">
        <v>42</v>
      </c>
      <c r="B35" s="63">
        <v>10966</v>
      </c>
      <c r="C35" s="62"/>
      <c r="D35" s="62"/>
      <c r="E35" s="62"/>
    </row>
    <row r="36" spans="1:5">
      <c r="A36" s="41" t="s">
        <v>43</v>
      </c>
      <c r="B36" s="63">
        <v>2676</v>
      </c>
      <c r="C36" s="62"/>
      <c r="D36" s="62"/>
      <c r="E36" s="62"/>
    </row>
    <row r="37" spans="1:5" ht="25.5">
      <c r="A37" s="41" t="s">
        <v>44</v>
      </c>
      <c r="B37" s="63">
        <v>1099</v>
      </c>
      <c r="C37" s="62"/>
      <c r="D37" s="62"/>
      <c r="E37" s="62"/>
    </row>
    <row r="38" spans="1:5" ht="18" customHeight="1">
      <c r="A38" s="41" t="s">
        <v>30</v>
      </c>
      <c r="B38" s="63">
        <v>190</v>
      </c>
      <c r="C38" s="62"/>
      <c r="D38" s="62"/>
      <c r="E38" s="62"/>
    </row>
    <row r="39" spans="1:5">
      <c r="A39" s="41" t="s">
        <v>31</v>
      </c>
      <c r="B39" s="63">
        <v>225</v>
      </c>
      <c r="C39" s="62"/>
      <c r="D39" s="62"/>
      <c r="E39" s="62"/>
    </row>
    <row r="40" spans="1:5">
      <c r="A40" s="41" t="s">
        <v>32</v>
      </c>
      <c r="B40" s="63">
        <v>734</v>
      </c>
      <c r="C40" s="62"/>
      <c r="D40" s="62"/>
      <c r="E40" s="62"/>
    </row>
    <row r="41" spans="1:5">
      <c r="A41" s="41" t="s">
        <v>33</v>
      </c>
      <c r="B41" s="63">
        <v>449</v>
      </c>
      <c r="C41" s="62"/>
      <c r="D41" s="62"/>
      <c r="E41" s="62"/>
    </row>
    <row r="42" spans="1:5">
      <c r="A42" s="41" t="s">
        <v>34</v>
      </c>
      <c r="B42" s="63">
        <v>277</v>
      </c>
      <c r="C42" s="62"/>
      <c r="D42" s="62"/>
      <c r="E42" s="62"/>
    </row>
    <row r="43" spans="1:5">
      <c r="A43" s="41" t="s">
        <v>35</v>
      </c>
      <c r="B43" s="63">
        <v>100</v>
      </c>
      <c r="C43" s="62"/>
      <c r="D43" s="62"/>
      <c r="E43" s="62"/>
    </row>
    <row r="44" spans="1:5">
      <c r="A44" s="41" t="s">
        <v>45</v>
      </c>
      <c r="B44" s="63">
        <v>3993</v>
      </c>
      <c r="C44" s="62"/>
      <c r="D44" s="62"/>
      <c r="E44" s="62"/>
    </row>
    <row r="45" spans="1:5">
      <c r="A45" s="41" t="s">
        <v>46</v>
      </c>
      <c r="B45" s="63">
        <v>979</v>
      </c>
      <c r="C45" s="62"/>
      <c r="D45" s="62"/>
      <c r="E45" s="62"/>
    </row>
    <row r="46" spans="1:5">
      <c r="A46" s="48" t="s">
        <v>47</v>
      </c>
      <c r="B46" s="69">
        <f>SUM(B47:B56)</f>
        <v>0</v>
      </c>
      <c r="C46" s="62"/>
      <c r="D46" s="62"/>
      <c r="E46" s="62"/>
    </row>
    <row r="47" spans="1:5">
      <c r="A47" s="43"/>
      <c r="B47" s="43"/>
      <c r="C47" s="43"/>
      <c r="D47" s="43"/>
    </row>
    <row r="48" spans="1:5">
      <c r="A48" s="43"/>
      <c r="B48" s="43"/>
      <c r="C48" s="43"/>
      <c r="D48" s="43"/>
    </row>
    <row r="49" spans="1:5">
      <c r="A49" s="95" t="s">
        <v>375</v>
      </c>
      <c r="B49" s="96"/>
      <c r="C49" s="96"/>
      <c r="D49" s="96"/>
      <c r="E49" s="96"/>
    </row>
    <row r="50" spans="1:5">
      <c r="A50" s="11"/>
    </row>
    <row r="51" spans="1:5">
      <c r="A51" s="95" t="s">
        <v>376</v>
      </c>
      <c r="B51" s="96"/>
      <c r="C51" s="96"/>
      <c r="D51" s="96"/>
      <c r="E51" s="96"/>
    </row>
    <row r="52" spans="1:5">
      <c r="A52" s="11"/>
    </row>
    <row r="53" spans="1:5">
      <c r="A53" s="95" t="s">
        <v>377</v>
      </c>
      <c r="B53" s="96"/>
      <c r="C53" s="96"/>
      <c r="D53" s="96"/>
      <c r="E53" s="96"/>
    </row>
    <row r="54" spans="1:5">
      <c r="A54" s="43"/>
      <c r="B54" s="43"/>
      <c r="C54" s="43"/>
      <c r="D54" s="43"/>
    </row>
    <row r="55" spans="1:5">
      <c r="A55" s="43"/>
      <c r="B55" s="43"/>
      <c r="C55" s="43"/>
      <c r="D55" s="43"/>
    </row>
    <row r="56" spans="1:5">
      <c r="A56" s="43"/>
      <c r="B56" s="43"/>
      <c r="C56" s="43"/>
      <c r="D56" s="43"/>
    </row>
    <row r="57" spans="1:5">
      <c r="A57" s="43"/>
      <c r="B57" s="43"/>
      <c r="C57" s="43"/>
      <c r="D57" s="43"/>
    </row>
    <row r="58" spans="1:5">
      <c r="A58" s="43"/>
      <c r="B58" s="43"/>
      <c r="C58" s="43"/>
      <c r="D58" s="43"/>
    </row>
    <row r="59" spans="1:5">
      <c r="A59" s="43"/>
      <c r="B59" s="43"/>
      <c r="C59" s="43"/>
      <c r="D59" s="43"/>
    </row>
    <row r="60" spans="1:5">
      <c r="A60" s="43"/>
      <c r="B60" s="43"/>
      <c r="C60" s="43"/>
      <c r="D60" s="43"/>
    </row>
    <row r="61" spans="1:5">
      <c r="A61" s="43"/>
      <c r="B61" s="43"/>
      <c r="C61" s="43"/>
      <c r="D61" s="43"/>
    </row>
    <row r="62" spans="1:5">
      <c r="A62" s="43"/>
      <c r="B62" s="43"/>
      <c r="C62" s="43"/>
      <c r="D62" s="43"/>
    </row>
    <row r="63" spans="1:5">
      <c r="A63" s="43"/>
      <c r="B63" s="43"/>
      <c r="C63" s="43"/>
      <c r="D63" s="43"/>
    </row>
    <row r="64" spans="1:5">
      <c r="A64" s="43"/>
      <c r="B64" s="43"/>
      <c r="C64" s="43"/>
      <c r="D64" s="43"/>
    </row>
    <row r="65" spans="1:4">
      <c r="A65" s="43"/>
      <c r="B65" s="43"/>
      <c r="C65" s="43"/>
      <c r="D65" s="43"/>
    </row>
    <row r="66" spans="1:4">
      <c r="A66" s="43"/>
      <c r="B66" s="43"/>
      <c r="C66" s="43"/>
      <c r="D66" s="43"/>
    </row>
    <row r="67" spans="1:4">
      <c r="A67" s="43"/>
      <c r="B67" s="43"/>
      <c r="C67" s="43"/>
      <c r="D67" s="43"/>
    </row>
    <row r="68" spans="1:4">
      <c r="A68" s="43"/>
      <c r="B68" s="43"/>
      <c r="C68" s="43"/>
      <c r="D68" s="43"/>
    </row>
    <row r="69" spans="1:4">
      <c r="A69" s="43"/>
      <c r="B69" s="43"/>
      <c r="C69" s="43"/>
      <c r="D69" s="43"/>
    </row>
    <row r="70" spans="1:4">
      <c r="A70" s="43"/>
      <c r="B70" s="43"/>
      <c r="C70" s="43"/>
      <c r="D70" s="43"/>
    </row>
    <row r="71" spans="1:4">
      <c r="A71" s="43"/>
      <c r="B71" s="43"/>
      <c r="C71" s="43"/>
      <c r="D71" s="43"/>
    </row>
    <row r="72" spans="1:4">
      <c r="A72" s="43"/>
      <c r="B72" s="43"/>
      <c r="C72" s="43"/>
      <c r="D72" s="43"/>
    </row>
    <row r="73" spans="1:4">
      <c r="A73" s="43"/>
      <c r="B73" s="43"/>
      <c r="C73" s="43"/>
      <c r="D73" s="43"/>
    </row>
    <row r="74" spans="1:4">
      <c r="A74" s="43"/>
      <c r="B74" s="43"/>
      <c r="C74" s="43"/>
      <c r="D74" s="43"/>
    </row>
    <row r="75" spans="1:4">
      <c r="A75" s="43"/>
      <c r="B75" s="43"/>
      <c r="C75" s="43"/>
      <c r="D75" s="43"/>
    </row>
    <row r="76" spans="1:4">
      <c r="A76" s="43"/>
      <c r="B76" s="43"/>
      <c r="C76" s="43"/>
      <c r="D76" s="43"/>
    </row>
    <row r="77" spans="1:4">
      <c r="A77" s="43"/>
      <c r="B77" s="43"/>
      <c r="C77" s="43"/>
      <c r="D77" s="43"/>
    </row>
    <row r="78" spans="1:4">
      <c r="A78" s="43"/>
      <c r="B78" s="43"/>
      <c r="C78" s="43"/>
      <c r="D78" s="43"/>
    </row>
    <row r="79" spans="1:4">
      <c r="A79" s="43"/>
      <c r="B79" s="43"/>
      <c r="C79" s="43"/>
      <c r="D79" s="43"/>
    </row>
    <row r="80" spans="1:4">
      <c r="A80" s="43"/>
      <c r="B80" s="43"/>
      <c r="C80" s="43"/>
      <c r="D80" s="43"/>
    </row>
    <row r="81" spans="1:4">
      <c r="A81" s="43"/>
      <c r="B81" s="43"/>
      <c r="C81" s="43"/>
      <c r="D81" s="43"/>
    </row>
    <row r="82" spans="1:4">
      <c r="A82" s="43"/>
      <c r="B82" s="43"/>
      <c r="C82" s="43"/>
      <c r="D82" s="43"/>
    </row>
    <row r="83" spans="1:4">
      <c r="A83" s="43"/>
      <c r="B83" s="43"/>
      <c r="C83" s="43"/>
      <c r="D83" s="43"/>
    </row>
    <row r="84" spans="1:4">
      <c r="A84" s="43"/>
      <c r="B84" s="43"/>
      <c r="C84" s="43"/>
      <c r="D84" s="43"/>
    </row>
    <row r="85" spans="1:4">
      <c r="A85" s="43"/>
      <c r="B85" s="43"/>
      <c r="C85" s="43"/>
      <c r="D85" s="43"/>
    </row>
    <row r="86" spans="1:4">
      <c r="A86" s="43"/>
      <c r="B86" s="43"/>
      <c r="C86" s="43"/>
      <c r="D86" s="43"/>
    </row>
    <row r="87" spans="1:4">
      <c r="A87" s="43"/>
      <c r="B87" s="43"/>
      <c r="C87" s="43"/>
      <c r="D87" s="43"/>
    </row>
    <row r="88" spans="1:4">
      <c r="A88" s="43"/>
      <c r="B88" s="43"/>
      <c r="C88" s="43"/>
      <c r="D88" s="43"/>
    </row>
    <row r="89" spans="1:4">
      <c r="A89" s="43"/>
      <c r="B89" s="43"/>
      <c r="C89" s="43"/>
      <c r="D89" s="43"/>
    </row>
    <row r="90" spans="1:4">
      <c r="A90" s="43"/>
      <c r="B90" s="43"/>
      <c r="C90" s="43"/>
      <c r="D90" s="43"/>
    </row>
    <row r="91" spans="1:4">
      <c r="A91" s="43"/>
      <c r="B91" s="43"/>
      <c r="C91" s="43"/>
      <c r="D91" s="43"/>
    </row>
    <row r="92" spans="1:4">
      <c r="A92" s="43"/>
      <c r="B92" s="43"/>
      <c r="C92" s="43"/>
      <c r="D92" s="43"/>
    </row>
    <row r="93" spans="1:4">
      <c r="A93" s="43"/>
      <c r="B93" s="43"/>
      <c r="C93" s="43"/>
      <c r="D93" s="43"/>
    </row>
    <row r="94" spans="1:4">
      <c r="A94" s="43"/>
      <c r="B94" s="43"/>
      <c r="C94" s="43"/>
      <c r="D94" s="43"/>
    </row>
    <row r="95" spans="1:4">
      <c r="A95" s="43"/>
      <c r="B95" s="43"/>
      <c r="C95" s="43"/>
      <c r="D95" s="43"/>
    </row>
    <row r="96" spans="1:4">
      <c r="A96" s="43"/>
      <c r="B96" s="43"/>
      <c r="C96" s="43"/>
      <c r="D96" s="43"/>
    </row>
    <row r="97" spans="1:4">
      <c r="A97" s="43"/>
      <c r="B97" s="43"/>
      <c r="C97" s="43"/>
      <c r="D97" s="43"/>
    </row>
    <row r="98" spans="1:4">
      <c r="A98" s="43"/>
      <c r="B98" s="43"/>
      <c r="C98" s="43"/>
      <c r="D98" s="43"/>
    </row>
    <row r="99" spans="1:4">
      <c r="A99" s="43"/>
      <c r="B99" s="43"/>
      <c r="C99" s="43"/>
      <c r="D99" s="43"/>
    </row>
    <row r="100" spans="1:4">
      <c r="A100" s="43"/>
      <c r="B100" s="43"/>
      <c r="C100" s="43"/>
      <c r="D100" s="43"/>
    </row>
    <row r="101" spans="1:4">
      <c r="A101" s="43"/>
      <c r="B101" s="43"/>
      <c r="C101" s="43"/>
      <c r="D101" s="43"/>
    </row>
    <row r="102" spans="1:4">
      <c r="A102" s="43"/>
      <c r="B102" s="43"/>
      <c r="C102" s="43"/>
      <c r="D102" s="43"/>
    </row>
    <row r="103" spans="1:4">
      <c r="A103" s="43"/>
      <c r="B103" s="43"/>
      <c r="C103" s="43"/>
      <c r="D103" s="43"/>
    </row>
    <row r="104" spans="1:4">
      <c r="A104" s="43"/>
      <c r="B104" s="43"/>
      <c r="C104" s="43"/>
      <c r="D104" s="43"/>
    </row>
    <row r="105" spans="1:4">
      <c r="A105" s="43"/>
      <c r="B105" s="43"/>
      <c r="C105" s="43"/>
      <c r="D105" s="43"/>
    </row>
    <row r="106" spans="1:4">
      <c r="A106" s="43"/>
      <c r="B106" s="43"/>
      <c r="C106" s="43"/>
      <c r="D106" s="43"/>
    </row>
    <row r="107" spans="1:4">
      <c r="A107" s="43"/>
      <c r="B107" s="43"/>
      <c r="C107" s="43"/>
      <c r="D107" s="43"/>
    </row>
    <row r="108" spans="1:4">
      <c r="A108" s="43"/>
      <c r="B108" s="43"/>
      <c r="C108" s="43"/>
      <c r="D108" s="43"/>
    </row>
    <row r="109" spans="1:4">
      <c r="A109" s="43"/>
      <c r="B109" s="43"/>
      <c r="C109" s="43"/>
      <c r="D109" s="43"/>
    </row>
    <row r="110" spans="1:4">
      <c r="A110" s="43"/>
      <c r="B110" s="43"/>
      <c r="C110" s="43"/>
      <c r="D110" s="43"/>
    </row>
    <row r="111" spans="1:4">
      <c r="A111" s="43"/>
      <c r="B111" s="43"/>
      <c r="C111" s="43"/>
      <c r="D111" s="43"/>
    </row>
    <row r="112" spans="1:4">
      <c r="A112" s="43"/>
      <c r="B112" s="43"/>
      <c r="C112" s="43"/>
      <c r="D112" s="43"/>
    </row>
    <row r="113" spans="1:4">
      <c r="A113" s="43"/>
      <c r="B113" s="43"/>
      <c r="C113" s="43"/>
      <c r="D113" s="43"/>
    </row>
    <row r="114" spans="1:4">
      <c r="A114" s="43"/>
      <c r="B114" s="43"/>
      <c r="C114" s="43"/>
      <c r="D114" s="43"/>
    </row>
    <row r="115" spans="1:4">
      <c r="A115" s="43"/>
      <c r="B115" s="43"/>
      <c r="C115" s="43"/>
      <c r="D115" s="43"/>
    </row>
    <row r="116" spans="1:4">
      <c r="A116" s="43"/>
      <c r="B116" s="43"/>
      <c r="C116" s="43"/>
      <c r="D116" s="43"/>
    </row>
    <row r="117" spans="1:4">
      <c r="A117" s="43"/>
      <c r="B117" s="43"/>
      <c r="C117" s="43"/>
      <c r="D117" s="43"/>
    </row>
    <row r="118" spans="1:4">
      <c r="A118" s="43"/>
      <c r="B118" s="43"/>
      <c r="C118" s="43"/>
      <c r="D118" s="43"/>
    </row>
    <row r="119" spans="1:4">
      <c r="A119" s="43"/>
      <c r="B119" s="43"/>
      <c r="C119" s="43"/>
      <c r="D119" s="43"/>
    </row>
    <row r="120" spans="1:4">
      <c r="A120" s="43"/>
      <c r="B120" s="43"/>
      <c r="C120" s="43"/>
      <c r="D120" s="43"/>
    </row>
    <row r="121" spans="1:4">
      <c r="A121" s="43"/>
      <c r="B121" s="43"/>
      <c r="C121" s="43"/>
      <c r="D121" s="43"/>
    </row>
    <row r="122" spans="1:4">
      <c r="A122" s="43"/>
      <c r="B122" s="43"/>
      <c r="C122" s="43"/>
      <c r="D122" s="43"/>
    </row>
    <row r="123" spans="1:4">
      <c r="A123" s="43"/>
      <c r="B123" s="43"/>
      <c r="C123" s="43"/>
      <c r="D123" s="43"/>
    </row>
    <row r="124" spans="1:4">
      <c r="A124" s="43"/>
      <c r="B124" s="43"/>
      <c r="C124" s="43"/>
      <c r="D124" s="43"/>
    </row>
    <row r="125" spans="1:4">
      <c r="A125" s="43"/>
      <c r="B125" s="43"/>
      <c r="C125" s="43"/>
      <c r="D125" s="43"/>
    </row>
    <row r="126" spans="1:4">
      <c r="A126" s="43"/>
      <c r="B126" s="43"/>
      <c r="C126" s="43"/>
      <c r="D126" s="43"/>
    </row>
    <row r="127" spans="1:4">
      <c r="A127" s="43"/>
      <c r="B127" s="43"/>
      <c r="C127" s="43"/>
      <c r="D127" s="43"/>
    </row>
    <row r="128" spans="1:4">
      <c r="A128" s="43"/>
      <c r="B128" s="43"/>
      <c r="C128" s="43"/>
      <c r="D128" s="43"/>
    </row>
    <row r="129" spans="1:4">
      <c r="A129" s="43"/>
      <c r="B129" s="43"/>
      <c r="C129" s="43"/>
      <c r="D129" s="43"/>
    </row>
    <row r="130" spans="1:4">
      <c r="A130" s="43"/>
      <c r="B130" s="43"/>
      <c r="C130" s="43"/>
      <c r="D130" s="43"/>
    </row>
    <row r="131" spans="1:4">
      <c r="A131" s="43"/>
      <c r="B131" s="43"/>
      <c r="C131" s="43"/>
      <c r="D131" s="43"/>
    </row>
    <row r="132" spans="1:4">
      <c r="A132" s="43"/>
      <c r="B132" s="43"/>
      <c r="C132" s="43"/>
      <c r="D132" s="43"/>
    </row>
    <row r="133" spans="1:4">
      <c r="A133" s="43"/>
      <c r="B133" s="43"/>
      <c r="C133" s="43"/>
      <c r="D133" s="43"/>
    </row>
    <row r="134" spans="1:4">
      <c r="A134" s="43"/>
      <c r="B134" s="43"/>
      <c r="C134" s="43"/>
      <c r="D134" s="43"/>
    </row>
    <row r="135" spans="1:4">
      <c r="A135" s="43"/>
      <c r="B135" s="43"/>
      <c r="C135" s="43"/>
      <c r="D135" s="43"/>
    </row>
    <row r="136" spans="1:4">
      <c r="A136" s="43"/>
      <c r="B136" s="43"/>
      <c r="C136" s="43"/>
      <c r="D136" s="43"/>
    </row>
    <row r="137" spans="1:4">
      <c r="A137" s="43"/>
      <c r="B137" s="43"/>
      <c r="C137" s="43"/>
      <c r="D137" s="43"/>
    </row>
    <row r="138" spans="1:4">
      <c r="A138" s="43"/>
      <c r="B138" s="43"/>
      <c r="C138" s="43"/>
      <c r="D138" s="43"/>
    </row>
    <row r="139" spans="1:4">
      <c r="A139" s="43"/>
      <c r="B139" s="43"/>
      <c r="C139" s="43"/>
      <c r="D139" s="43"/>
    </row>
    <row r="140" spans="1:4">
      <c r="A140" s="43"/>
      <c r="B140" s="43"/>
      <c r="C140" s="43"/>
      <c r="D140" s="43"/>
    </row>
    <row r="141" spans="1:4">
      <c r="A141" s="43"/>
      <c r="B141" s="43"/>
      <c r="C141" s="43"/>
      <c r="D141" s="43"/>
    </row>
    <row r="142" spans="1:4">
      <c r="A142" s="43"/>
      <c r="B142" s="43"/>
      <c r="C142" s="43"/>
      <c r="D142" s="43"/>
    </row>
  </sheetData>
  <mergeCells count="6">
    <mergeCell ref="A51:E51"/>
    <mergeCell ref="A53:E53"/>
    <mergeCell ref="A1:E1"/>
    <mergeCell ref="A2:E2"/>
    <mergeCell ref="A3:E3"/>
    <mergeCell ref="A49:E49"/>
  </mergeCells>
  <phoneticPr fontId="6" type="noConversion"/>
  <pageMargins left="0.59055118110236227" right="0.39370078740157483" top="0.39370078740157483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8"/>
  <sheetViews>
    <sheetView topLeftCell="A49" workbookViewId="0">
      <selection activeCell="A85" sqref="A85:E89"/>
    </sheetView>
  </sheetViews>
  <sheetFormatPr defaultRowHeight="12.75"/>
  <cols>
    <col min="1" max="1" width="46.42578125" customWidth="1"/>
    <col min="2" max="2" width="12.7109375" customWidth="1"/>
    <col min="3" max="3" width="11.5703125" customWidth="1"/>
    <col min="4" max="4" width="11.7109375" customWidth="1"/>
    <col min="5" max="5" width="12.28515625" customWidth="1"/>
  </cols>
  <sheetData>
    <row r="1" spans="1:5">
      <c r="A1" s="97" t="s">
        <v>37</v>
      </c>
      <c r="B1" s="97"/>
      <c r="C1" s="97"/>
      <c r="D1" s="97"/>
      <c r="E1" s="97"/>
    </row>
    <row r="2" spans="1:5">
      <c r="A2" s="97" t="s">
        <v>36</v>
      </c>
      <c r="B2" s="97"/>
      <c r="C2" s="97"/>
      <c r="D2" s="97"/>
      <c r="E2" s="97"/>
    </row>
    <row r="3" spans="1:5" ht="15.75">
      <c r="A3" s="98" t="s">
        <v>370</v>
      </c>
      <c r="B3" s="98"/>
      <c r="C3" s="98"/>
      <c r="D3" s="98"/>
      <c r="E3" s="98"/>
    </row>
    <row r="4" spans="1:5">
      <c r="A4" s="12"/>
      <c r="B4" s="12"/>
      <c r="C4" s="12"/>
      <c r="D4" s="12"/>
      <c r="E4" s="12"/>
    </row>
    <row r="5" spans="1:5">
      <c r="A5" s="12"/>
      <c r="B5" s="12" t="s">
        <v>12</v>
      </c>
      <c r="C5" s="12"/>
      <c r="D5" s="12">
        <v>8923</v>
      </c>
      <c r="E5" s="12"/>
    </row>
    <row r="6" spans="1:5">
      <c r="A6" s="12"/>
      <c r="B6" s="12" t="s">
        <v>4</v>
      </c>
      <c r="C6" s="12"/>
      <c r="D6" s="12">
        <v>178</v>
      </c>
      <c r="E6" s="12"/>
    </row>
    <row r="7" spans="1:5">
      <c r="A7" s="12"/>
      <c r="B7" s="12" t="s">
        <v>38</v>
      </c>
      <c r="C7" s="12"/>
      <c r="D7" s="12">
        <v>420</v>
      </c>
      <c r="E7" s="12"/>
    </row>
    <row r="8" spans="1:5">
      <c r="A8" s="12"/>
      <c r="B8" s="12"/>
      <c r="C8" s="12"/>
      <c r="D8" s="12"/>
      <c r="E8" s="12"/>
    </row>
    <row r="9" spans="1:5">
      <c r="A9" s="24"/>
      <c r="B9" s="75" t="s">
        <v>0</v>
      </c>
      <c r="C9" s="75" t="s">
        <v>9</v>
      </c>
      <c r="D9" s="75" t="s">
        <v>8</v>
      </c>
      <c r="E9" s="75" t="s">
        <v>1</v>
      </c>
    </row>
    <row r="10" spans="1:5">
      <c r="A10" s="72" t="s">
        <v>10</v>
      </c>
      <c r="B10" s="25">
        <v>2930</v>
      </c>
      <c r="C10" s="25">
        <v>31707</v>
      </c>
      <c r="D10" s="25">
        <v>-652</v>
      </c>
      <c r="E10" s="25">
        <f t="shared" ref="E10:E18" si="0">B10+C10+D10</f>
        <v>33985</v>
      </c>
    </row>
    <row r="11" spans="1:5">
      <c r="A11" s="72" t="s">
        <v>5</v>
      </c>
      <c r="B11" s="26">
        <v>-291688</v>
      </c>
      <c r="C11" s="26">
        <v>1287629</v>
      </c>
      <c r="D11" s="26">
        <f>300000-529174-12613</f>
        <v>-241787</v>
      </c>
      <c r="E11" s="26">
        <f t="shared" si="0"/>
        <v>754154</v>
      </c>
    </row>
    <row r="12" spans="1:5">
      <c r="A12" s="72" t="s">
        <v>2</v>
      </c>
      <c r="B12" s="25">
        <v>564649</v>
      </c>
      <c r="C12" s="25">
        <v>837240</v>
      </c>
      <c r="D12" s="25">
        <v>150888</v>
      </c>
      <c r="E12" s="25">
        <f t="shared" si="0"/>
        <v>1552777</v>
      </c>
    </row>
    <row r="13" spans="1:5">
      <c r="A13" s="72" t="s">
        <v>3</v>
      </c>
      <c r="B13" s="25">
        <v>561719</v>
      </c>
      <c r="C13" s="25">
        <v>805533</v>
      </c>
      <c r="D13" s="25">
        <v>151540</v>
      </c>
      <c r="E13" s="25">
        <f t="shared" si="0"/>
        <v>1518792</v>
      </c>
    </row>
    <row r="14" spans="1:5">
      <c r="A14" s="72" t="s">
        <v>155</v>
      </c>
      <c r="B14" s="25">
        <v>56651</v>
      </c>
      <c r="C14" s="25"/>
      <c r="D14" s="25"/>
      <c r="E14" s="25"/>
    </row>
    <row r="15" spans="1:5">
      <c r="A15" s="72" t="s">
        <v>41</v>
      </c>
      <c r="B15" s="71">
        <f>29192</f>
        <v>29192</v>
      </c>
      <c r="C15" s="25"/>
      <c r="D15" s="25"/>
      <c r="E15" s="25">
        <f t="shared" si="0"/>
        <v>29192</v>
      </c>
    </row>
    <row r="16" spans="1:5">
      <c r="A16" s="72" t="s">
        <v>6</v>
      </c>
      <c r="B16" s="25">
        <f>B22</f>
        <v>843615</v>
      </c>
      <c r="C16" s="25">
        <f>B49</f>
        <v>1455071.02</v>
      </c>
      <c r="D16" s="25">
        <v>0</v>
      </c>
      <c r="E16" s="25">
        <f t="shared" si="0"/>
        <v>2298686.02</v>
      </c>
    </row>
    <row r="17" spans="1:5">
      <c r="A17" s="74" t="s">
        <v>7</v>
      </c>
      <c r="B17" s="26">
        <f>B11+B13+B14+B15-B16</f>
        <v>-487741</v>
      </c>
      <c r="C17" s="26">
        <f>C11+C13+C15-C16</f>
        <v>638090.98</v>
      </c>
      <c r="D17" s="26">
        <f>D11+D13-D16</f>
        <v>-90247</v>
      </c>
      <c r="E17" s="26">
        <f t="shared" si="0"/>
        <v>60102.979999999981</v>
      </c>
    </row>
    <row r="18" spans="1:5">
      <c r="A18" s="72" t="s">
        <v>11</v>
      </c>
      <c r="B18" s="27">
        <v>6.1</v>
      </c>
      <c r="C18" s="27">
        <v>7.82</v>
      </c>
      <c r="D18" s="27">
        <v>1.5299999713897705</v>
      </c>
      <c r="E18" s="27">
        <f t="shared" si="0"/>
        <v>15.44999997138977</v>
      </c>
    </row>
    <row r="19" spans="1:5">
      <c r="A19" s="6" t="s">
        <v>91</v>
      </c>
      <c r="B19" s="54">
        <f>B16/D5/12</f>
        <v>7.8786562815196683</v>
      </c>
      <c r="C19" s="6"/>
      <c r="D19" s="6"/>
      <c r="E19" s="6"/>
    </row>
    <row r="20" spans="1:5">
      <c r="A20" s="30"/>
      <c r="B20" s="30"/>
      <c r="C20" s="30"/>
      <c r="D20" s="30"/>
      <c r="E20" s="30"/>
    </row>
    <row r="21" spans="1:5">
      <c r="A21" s="36"/>
      <c r="B21" s="36"/>
      <c r="C21" s="36"/>
      <c r="D21" s="36"/>
      <c r="E21" s="36"/>
    </row>
    <row r="22" spans="1:5">
      <c r="A22" s="61" t="s">
        <v>40</v>
      </c>
      <c r="B22" s="61">
        <f>SUM(B23:B48)</f>
        <v>843615</v>
      </c>
      <c r="C22" s="62"/>
      <c r="D22" s="62"/>
      <c r="E22" s="62"/>
    </row>
    <row r="23" spans="1:5" ht="25.5">
      <c r="A23" s="16" t="s">
        <v>348</v>
      </c>
      <c r="B23" s="63">
        <v>179505</v>
      </c>
      <c r="C23" s="62"/>
      <c r="D23" s="62"/>
      <c r="E23" s="62"/>
    </row>
    <row r="24" spans="1:5" ht="25.5">
      <c r="A24" s="16" t="s">
        <v>349</v>
      </c>
      <c r="B24" s="63">
        <v>43268</v>
      </c>
      <c r="C24" s="62"/>
      <c r="D24" s="62"/>
      <c r="E24" s="62"/>
    </row>
    <row r="25" spans="1:5">
      <c r="A25" s="44" t="s">
        <v>150</v>
      </c>
      <c r="B25" s="64">
        <v>187158</v>
      </c>
      <c r="C25" s="62"/>
      <c r="D25" s="62"/>
      <c r="E25" s="62"/>
    </row>
    <row r="26" spans="1:5">
      <c r="A26" s="44" t="s">
        <v>129</v>
      </c>
      <c r="B26" s="64">
        <v>45784</v>
      </c>
      <c r="C26" s="62"/>
      <c r="D26" s="62"/>
      <c r="E26" s="62"/>
    </row>
    <row r="27" spans="1:5">
      <c r="A27" s="44" t="s">
        <v>13</v>
      </c>
      <c r="B27" s="63">
        <v>5054</v>
      </c>
      <c r="C27" s="62"/>
      <c r="D27" s="62"/>
      <c r="E27" s="62"/>
    </row>
    <row r="28" spans="1:5" ht="25.5">
      <c r="A28" s="44" t="s">
        <v>39</v>
      </c>
      <c r="B28" s="65">
        <v>13700</v>
      </c>
      <c r="C28" s="62"/>
      <c r="D28" s="62"/>
      <c r="E28" s="62"/>
    </row>
    <row r="29" spans="1:5">
      <c r="A29" s="44" t="s">
        <v>54</v>
      </c>
      <c r="B29" s="63">
        <v>788</v>
      </c>
      <c r="C29" s="62"/>
      <c r="D29" s="62"/>
      <c r="E29" s="62"/>
    </row>
    <row r="30" spans="1:5">
      <c r="A30" s="44" t="s">
        <v>24</v>
      </c>
      <c r="B30" s="63">
        <v>5781</v>
      </c>
      <c r="C30" s="62"/>
      <c r="D30" s="62"/>
      <c r="E30" s="62"/>
    </row>
    <row r="31" spans="1:5">
      <c r="A31" s="44" t="s">
        <v>25</v>
      </c>
      <c r="B31" s="63">
        <v>4605</v>
      </c>
      <c r="C31" s="62"/>
      <c r="D31" s="62"/>
      <c r="E31" s="62"/>
    </row>
    <row r="32" spans="1:5">
      <c r="A32" s="44" t="s">
        <v>26</v>
      </c>
      <c r="B32" s="63">
        <v>5270</v>
      </c>
      <c r="C32" s="62"/>
      <c r="D32" s="62"/>
      <c r="E32" s="62"/>
    </row>
    <row r="33" spans="1:5">
      <c r="A33" s="44" t="s">
        <v>56</v>
      </c>
      <c r="B33" s="63">
        <v>7047</v>
      </c>
      <c r="C33" s="62"/>
      <c r="D33" s="62"/>
      <c r="E33" s="62"/>
    </row>
    <row r="34" spans="1:5">
      <c r="A34" s="44" t="s">
        <v>27</v>
      </c>
      <c r="B34" s="63">
        <v>15432</v>
      </c>
      <c r="C34" s="62"/>
      <c r="D34" s="62"/>
      <c r="E34" s="62"/>
    </row>
    <row r="35" spans="1:5">
      <c r="A35" s="44" t="s">
        <v>257</v>
      </c>
      <c r="B35" s="63">
        <v>84617</v>
      </c>
      <c r="C35" s="62"/>
      <c r="D35" s="62"/>
      <c r="E35" s="62"/>
    </row>
    <row r="36" spans="1:5">
      <c r="A36" s="44" t="s">
        <v>28</v>
      </c>
      <c r="B36" s="63">
        <v>16117</v>
      </c>
      <c r="C36" s="62"/>
      <c r="D36" s="62"/>
      <c r="E36" s="62"/>
    </row>
    <row r="37" spans="1:5">
      <c r="A37" s="44" t="s">
        <v>29</v>
      </c>
      <c r="B37" s="63">
        <v>831</v>
      </c>
      <c r="C37" s="62"/>
      <c r="D37" s="62"/>
      <c r="E37" s="62"/>
    </row>
    <row r="38" spans="1:5">
      <c r="A38" s="41" t="s">
        <v>42</v>
      </c>
      <c r="B38" s="63">
        <v>115611</v>
      </c>
      <c r="C38" s="62"/>
      <c r="D38" s="62"/>
      <c r="E38" s="62"/>
    </row>
    <row r="39" spans="1:5">
      <c r="A39" s="41" t="s">
        <v>43</v>
      </c>
      <c r="B39" s="63">
        <v>28215</v>
      </c>
      <c r="C39" s="62"/>
      <c r="D39" s="62"/>
      <c r="E39" s="62"/>
    </row>
    <row r="40" spans="1:5">
      <c r="A40" s="41" t="s">
        <v>44</v>
      </c>
      <c r="B40" s="63">
        <v>11588</v>
      </c>
      <c r="C40" s="62"/>
      <c r="D40" s="62"/>
      <c r="E40" s="62"/>
    </row>
    <row r="41" spans="1:5">
      <c r="A41" s="41" t="s">
        <v>30</v>
      </c>
      <c r="B41" s="63">
        <v>2007</v>
      </c>
      <c r="C41" s="62"/>
      <c r="D41" s="62"/>
      <c r="E41" s="62"/>
    </row>
    <row r="42" spans="1:5">
      <c r="A42" s="41" t="s">
        <v>31</v>
      </c>
      <c r="B42" s="63">
        <v>2371</v>
      </c>
      <c r="C42" s="62"/>
      <c r="D42" s="62"/>
      <c r="E42" s="62"/>
    </row>
    <row r="43" spans="1:5">
      <c r="A43" s="41" t="s">
        <v>32</v>
      </c>
      <c r="B43" s="63">
        <v>7737</v>
      </c>
      <c r="C43" s="62"/>
      <c r="D43" s="62"/>
      <c r="E43" s="62"/>
    </row>
    <row r="44" spans="1:5">
      <c r="A44" s="41" t="s">
        <v>33</v>
      </c>
      <c r="B44" s="63">
        <v>4738</v>
      </c>
      <c r="C44" s="62"/>
      <c r="D44" s="62"/>
      <c r="E44" s="62"/>
    </row>
    <row r="45" spans="1:5">
      <c r="A45" s="41" t="s">
        <v>34</v>
      </c>
      <c r="B45" s="63">
        <v>2922</v>
      </c>
      <c r="C45" s="62"/>
      <c r="D45" s="62"/>
      <c r="E45" s="62"/>
    </row>
    <row r="46" spans="1:5">
      <c r="A46" s="41" t="s">
        <v>35</v>
      </c>
      <c r="B46" s="63">
        <v>1054</v>
      </c>
      <c r="C46" s="62"/>
      <c r="D46" s="62"/>
      <c r="E46" s="62"/>
    </row>
    <row r="47" spans="1:5">
      <c r="A47" s="41" t="s">
        <v>45</v>
      </c>
      <c r="B47" s="63">
        <v>42095</v>
      </c>
      <c r="C47" s="62"/>
      <c r="D47" s="62"/>
      <c r="E47" s="62"/>
    </row>
    <row r="48" spans="1:5">
      <c r="A48" s="41" t="s">
        <v>46</v>
      </c>
      <c r="B48" s="63">
        <v>10320</v>
      </c>
      <c r="C48" s="62"/>
      <c r="D48" s="62"/>
      <c r="E48" s="62"/>
    </row>
    <row r="49" spans="1:10">
      <c r="A49" s="57" t="s">
        <v>47</v>
      </c>
      <c r="B49" s="66">
        <f>SUM(B50:B82)</f>
        <v>1455071.02</v>
      </c>
      <c r="C49" s="62"/>
      <c r="D49" s="62"/>
      <c r="E49" s="62"/>
    </row>
    <row r="50" spans="1:10">
      <c r="A50" s="16" t="s">
        <v>328</v>
      </c>
      <c r="B50" s="17">
        <v>198</v>
      </c>
      <c r="C50" s="5"/>
      <c r="D50" s="5"/>
      <c r="E50" s="5"/>
      <c r="F50" s="5"/>
      <c r="G50" s="5"/>
      <c r="H50" s="5"/>
      <c r="I50" s="5"/>
      <c r="J50" s="5"/>
    </row>
    <row r="51" spans="1:10">
      <c r="A51" s="16" t="s">
        <v>290</v>
      </c>
      <c r="B51" s="17">
        <v>85768</v>
      </c>
      <c r="C51" s="5"/>
      <c r="D51" s="5"/>
      <c r="E51" s="5"/>
      <c r="F51" s="5"/>
      <c r="G51" s="5"/>
      <c r="H51" s="5"/>
      <c r="I51" s="5"/>
      <c r="J51" s="5"/>
    </row>
    <row r="52" spans="1:10">
      <c r="A52" s="16" t="s">
        <v>291</v>
      </c>
      <c r="B52" s="17">
        <v>71134</v>
      </c>
      <c r="C52" s="5"/>
      <c r="D52" s="5"/>
      <c r="E52" s="5"/>
      <c r="F52" s="5"/>
      <c r="G52" s="5"/>
      <c r="H52" s="5"/>
      <c r="I52" s="5"/>
      <c r="J52" s="5"/>
    </row>
    <row r="53" spans="1:10">
      <c r="A53" s="16" t="s">
        <v>292</v>
      </c>
      <c r="B53" s="17">
        <v>163772</v>
      </c>
      <c r="C53" s="5"/>
      <c r="D53" s="5"/>
      <c r="E53" s="5"/>
      <c r="F53" s="5"/>
      <c r="G53" s="5"/>
      <c r="H53" s="5"/>
      <c r="I53" s="5"/>
      <c r="J53" s="5"/>
    </row>
    <row r="54" spans="1:10" ht="25.5">
      <c r="A54" s="16" t="s">
        <v>329</v>
      </c>
      <c r="B54" s="17">
        <v>1976</v>
      </c>
      <c r="C54" s="5"/>
      <c r="D54" s="5"/>
      <c r="E54" s="5"/>
      <c r="F54" s="5"/>
      <c r="G54" s="5"/>
      <c r="H54" s="5"/>
      <c r="I54" s="5"/>
      <c r="J54" s="5"/>
    </row>
    <row r="55" spans="1:10">
      <c r="A55" s="16" t="s">
        <v>293</v>
      </c>
      <c r="B55" s="17">
        <v>1277</v>
      </c>
      <c r="C55" s="5"/>
      <c r="D55" s="5"/>
      <c r="E55" s="5"/>
      <c r="F55" s="5"/>
      <c r="G55" s="5"/>
      <c r="H55" s="5"/>
      <c r="I55" s="5"/>
      <c r="J55" s="5"/>
    </row>
    <row r="56" spans="1:10">
      <c r="A56" s="16" t="s">
        <v>15</v>
      </c>
      <c r="B56" s="17">
        <v>113</v>
      </c>
      <c r="C56" s="5"/>
      <c r="D56" s="5"/>
      <c r="E56" s="5"/>
      <c r="F56" s="5"/>
      <c r="G56" s="5"/>
      <c r="H56" s="5"/>
      <c r="I56" s="5"/>
      <c r="J56" s="5"/>
    </row>
    <row r="57" spans="1:10">
      <c r="A57" s="16" t="s">
        <v>294</v>
      </c>
      <c r="B57" s="17">
        <v>294</v>
      </c>
      <c r="C57" s="5"/>
      <c r="D57" s="5"/>
      <c r="E57" s="5"/>
      <c r="F57" s="5"/>
      <c r="G57" s="5"/>
      <c r="H57" s="5"/>
      <c r="I57" s="5"/>
      <c r="J57" s="5"/>
    </row>
    <row r="58" spans="1:10">
      <c r="A58" s="16" t="s">
        <v>295</v>
      </c>
      <c r="B58" s="17">
        <v>101778</v>
      </c>
      <c r="C58" s="5"/>
      <c r="D58" s="5"/>
      <c r="E58" s="5"/>
      <c r="F58" s="5"/>
      <c r="G58" s="5"/>
      <c r="H58" s="5"/>
      <c r="I58" s="5"/>
      <c r="J58" s="5"/>
    </row>
    <row r="59" spans="1:10">
      <c r="A59" s="16" t="s">
        <v>78</v>
      </c>
      <c r="B59" s="17">
        <v>154</v>
      </c>
      <c r="C59" s="5"/>
      <c r="D59" s="5"/>
      <c r="E59" s="5"/>
      <c r="F59" s="5"/>
      <c r="G59" s="5"/>
      <c r="H59" s="5"/>
      <c r="I59" s="5"/>
      <c r="J59" s="5"/>
    </row>
    <row r="60" spans="1:10">
      <c r="A60" s="16" t="s">
        <v>296</v>
      </c>
      <c r="B60" s="17">
        <v>140</v>
      </c>
      <c r="C60" s="5"/>
      <c r="D60" s="5"/>
      <c r="E60" s="5"/>
      <c r="F60" s="5"/>
      <c r="G60" s="5"/>
      <c r="H60" s="5"/>
      <c r="I60" s="5"/>
      <c r="J60" s="5"/>
    </row>
    <row r="61" spans="1:10" ht="25.5">
      <c r="A61" s="16" t="s">
        <v>297</v>
      </c>
      <c r="B61" s="17">
        <v>17967</v>
      </c>
      <c r="C61" s="5"/>
      <c r="D61" s="5"/>
      <c r="E61" s="5"/>
      <c r="F61" s="5"/>
      <c r="G61" s="5"/>
      <c r="H61" s="5"/>
      <c r="I61" s="5"/>
      <c r="J61" s="5"/>
    </row>
    <row r="62" spans="1:10">
      <c r="A62" s="16" t="s">
        <v>298</v>
      </c>
      <c r="B62" s="17">
        <v>1995</v>
      </c>
      <c r="C62" s="5"/>
      <c r="D62" s="5"/>
      <c r="E62" s="5"/>
      <c r="F62" s="5"/>
      <c r="G62" s="5"/>
      <c r="H62" s="5"/>
      <c r="I62" s="5"/>
      <c r="J62" s="5"/>
    </row>
    <row r="63" spans="1:10">
      <c r="A63" s="16" t="s">
        <v>69</v>
      </c>
      <c r="B63" s="17">
        <v>1140</v>
      </c>
      <c r="C63" s="5"/>
      <c r="D63" s="5"/>
      <c r="E63" s="5"/>
      <c r="F63" s="5"/>
      <c r="G63" s="5"/>
      <c r="H63" s="5"/>
      <c r="I63" s="5"/>
      <c r="J63" s="5"/>
    </row>
    <row r="64" spans="1:10">
      <c r="A64" s="16" t="s">
        <v>277</v>
      </c>
      <c r="B64" s="17">
        <v>196</v>
      </c>
      <c r="C64" s="5"/>
      <c r="D64" s="5"/>
      <c r="E64" s="5"/>
      <c r="F64" s="5"/>
      <c r="G64" s="5"/>
      <c r="H64" s="5"/>
      <c r="I64" s="5"/>
      <c r="J64" s="5"/>
    </row>
    <row r="65" spans="1:10" ht="25.5">
      <c r="A65" s="16" t="s">
        <v>330</v>
      </c>
      <c r="B65" s="17">
        <v>21529</v>
      </c>
      <c r="C65" s="5"/>
      <c r="D65" s="5"/>
      <c r="E65" s="5"/>
      <c r="F65" s="5"/>
      <c r="G65" s="5"/>
      <c r="H65" s="5"/>
      <c r="I65" s="5"/>
      <c r="J65" s="5"/>
    </row>
    <row r="66" spans="1:10">
      <c r="A66" s="16" t="s">
        <v>331</v>
      </c>
      <c r="B66" s="17">
        <v>586</v>
      </c>
      <c r="C66" s="5"/>
      <c r="D66" s="5"/>
      <c r="E66" s="5"/>
      <c r="F66" s="5"/>
      <c r="G66" s="5"/>
      <c r="H66" s="5"/>
      <c r="I66" s="5"/>
      <c r="J66" s="5"/>
    </row>
    <row r="67" spans="1:10">
      <c r="A67" s="16" t="s">
        <v>332</v>
      </c>
      <c r="B67" s="17">
        <v>997</v>
      </c>
      <c r="C67" s="5"/>
      <c r="D67" s="5"/>
      <c r="E67" s="5"/>
      <c r="F67" s="5"/>
      <c r="G67" s="5"/>
      <c r="H67" s="5"/>
      <c r="I67" s="5"/>
      <c r="J67" s="5"/>
    </row>
    <row r="68" spans="1:10">
      <c r="A68" s="16" t="s">
        <v>333</v>
      </c>
      <c r="B68" s="17">
        <v>6710</v>
      </c>
      <c r="C68" s="5"/>
      <c r="D68" s="5"/>
      <c r="E68" s="5"/>
      <c r="F68" s="5"/>
      <c r="G68" s="5"/>
      <c r="H68" s="5"/>
      <c r="I68" s="5"/>
      <c r="J68" s="5"/>
    </row>
    <row r="69" spans="1:10">
      <c r="A69" s="16" t="s">
        <v>334</v>
      </c>
      <c r="B69" s="17">
        <v>5043</v>
      </c>
      <c r="C69" s="5"/>
      <c r="D69" s="5"/>
      <c r="E69" s="5"/>
      <c r="F69" s="5"/>
      <c r="G69" s="5"/>
      <c r="H69" s="5"/>
      <c r="I69" s="5"/>
      <c r="J69" s="5"/>
    </row>
    <row r="70" spans="1:10">
      <c r="A70" s="16" t="s">
        <v>335</v>
      </c>
      <c r="B70" s="17">
        <v>370</v>
      </c>
      <c r="C70" s="5"/>
      <c r="D70" s="5"/>
      <c r="E70" s="5"/>
      <c r="F70" s="5"/>
      <c r="G70" s="5"/>
      <c r="H70" s="5"/>
      <c r="I70" s="5"/>
      <c r="J70" s="5"/>
    </row>
    <row r="71" spans="1:10" ht="27.75" customHeight="1">
      <c r="A71" s="16" t="s">
        <v>336</v>
      </c>
      <c r="B71" s="17">
        <v>58034</v>
      </c>
      <c r="C71" s="5"/>
      <c r="D71" s="5"/>
      <c r="E71" s="5"/>
      <c r="F71" s="5"/>
      <c r="G71" s="5"/>
      <c r="H71" s="5"/>
      <c r="I71" s="5"/>
      <c r="J71" s="5"/>
    </row>
    <row r="72" spans="1:10">
      <c r="A72" s="16" t="s">
        <v>337</v>
      </c>
      <c r="B72" s="17">
        <v>91</v>
      </c>
      <c r="C72" s="5"/>
      <c r="D72" s="5"/>
      <c r="E72" s="5"/>
      <c r="F72" s="5"/>
      <c r="G72" s="5"/>
      <c r="H72" s="5"/>
      <c r="I72" s="5"/>
      <c r="J72" s="5"/>
    </row>
    <row r="73" spans="1:10" ht="25.5">
      <c r="A73" s="16" t="s">
        <v>102</v>
      </c>
      <c r="B73" s="17">
        <v>8336</v>
      </c>
      <c r="C73" s="5"/>
      <c r="D73" s="5"/>
      <c r="E73" s="5"/>
      <c r="F73" s="5"/>
      <c r="G73" s="5"/>
      <c r="H73" s="5"/>
      <c r="I73" s="5"/>
      <c r="J73" s="5"/>
    </row>
    <row r="74" spans="1:10" ht="20.25" customHeight="1">
      <c r="A74" s="16" t="s">
        <v>299</v>
      </c>
      <c r="B74" s="17">
        <v>6475</v>
      </c>
      <c r="C74" s="5"/>
      <c r="D74" s="5"/>
      <c r="E74" s="5"/>
      <c r="F74" s="5"/>
      <c r="G74" s="5"/>
      <c r="H74" s="5"/>
      <c r="I74" s="5"/>
      <c r="J74" s="5"/>
    </row>
    <row r="75" spans="1:10">
      <c r="A75" s="16" t="s">
        <v>338</v>
      </c>
      <c r="B75" s="17">
        <v>4503</v>
      </c>
      <c r="C75" s="5"/>
      <c r="D75" s="5"/>
      <c r="E75" s="5"/>
      <c r="F75" s="5"/>
      <c r="G75" s="5"/>
      <c r="H75" s="5"/>
      <c r="I75" s="5"/>
      <c r="J75" s="5"/>
    </row>
    <row r="76" spans="1:10">
      <c r="A76" s="16" t="s">
        <v>300</v>
      </c>
      <c r="B76" s="17">
        <v>2532</v>
      </c>
      <c r="C76" s="5"/>
      <c r="D76" s="5"/>
      <c r="E76" s="5"/>
      <c r="F76" s="5"/>
      <c r="G76" s="5"/>
      <c r="H76" s="5"/>
      <c r="I76" s="5"/>
      <c r="J76" s="5"/>
    </row>
    <row r="77" spans="1:10" ht="15.75" customHeight="1">
      <c r="A77" s="16" t="s">
        <v>339</v>
      </c>
      <c r="B77" s="17">
        <v>260</v>
      </c>
      <c r="C77" s="5"/>
      <c r="D77" s="5"/>
      <c r="E77" s="5"/>
      <c r="F77" s="5"/>
      <c r="G77" s="5"/>
      <c r="H77" s="5"/>
      <c r="I77" s="5"/>
      <c r="J77" s="5"/>
    </row>
    <row r="78" spans="1:10">
      <c r="A78" s="16" t="s">
        <v>301</v>
      </c>
      <c r="B78" s="17">
        <v>315000</v>
      </c>
      <c r="C78" s="5"/>
      <c r="D78" s="5"/>
      <c r="E78" s="5"/>
      <c r="F78" s="5"/>
      <c r="G78" s="5"/>
      <c r="H78" s="5"/>
      <c r="I78" s="5"/>
      <c r="J78" s="5"/>
    </row>
    <row r="79" spans="1:10">
      <c r="A79" s="16" t="s">
        <v>302</v>
      </c>
      <c r="B79" s="17">
        <v>98700</v>
      </c>
      <c r="C79" s="5"/>
      <c r="D79" s="5"/>
      <c r="E79" s="5"/>
      <c r="F79" s="5"/>
      <c r="G79" s="5"/>
      <c r="H79" s="5"/>
      <c r="I79" s="5"/>
      <c r="J79" s="5"/>
    </row>
    <row r="80" spans="1:10" ht="16.5" customHeight="1">
      <c r="A80" s="16" t="s">
        <v>237</v>
      </c>
      <c r="B80" s="17">
        <v>207451</v>
      </c>
      <c r="C80" s="5"/>
      <c r="D80" s="5"/>
      <c r="E80" s="5"/>
      <c r="F80" s="5"/>
      <c r="G80" s="5"/>
      <c r="H80" s="5"/>
      <c r="I80" s="5"/>
      <c r="J80" s="5"/>
    </row>
    <row r="81" spans="1:5">
      <c r="A81" s="90" t="s">
        <v>368</v>
      </c>
      <c r="B81" s="90">
        <v>135549.39000000001</v>
      </c>
      <c r="C81" s="43"/>
      <c r="D81" s="43"/>
    </row>
    <row r="82" spans="1:5">
      <c r="A82" s="90" t="s">
        <v>369</v>
      </c>
      <c r="B82" s="90">
        <v>135002.63</v>
      </c>
      <c r="C82" s="43"/>
      <c r="D82" s="43"/>
    </row>
    <row r="83" spans="1:5">
      <c r="A83" s="43"/>
      <c r="B83" s="43"/>
      <c r="C83" s="43"/>
      <c r="D83" s="43"/>
    </row>
    <row r="84" spans="1:5">
      <c r="A84" s="43"/>
      <c r="B84" s="43"/>
      <c r="C84" s="43"/>
      <c r="D84" s="43"/>
    </row>
    <row r="85" spans="1:5">
      <c r="A85" s="95" t="s">
        <v>375</v>
      </c>
      <c r="B85" s="96"/>
      <c r="C85" s="96"/>
      <c r="D85" s="96"/>
      <c r="E85" s="96"/>
    </row>
    <row r="86" spans="1:5">
      <c r="A86" s="11"/>
    </row>
    <row r="87" spans="1:5">
      <c r="A87" s="95" t="s">
        <v>376</v>
      </c>
      <c r="B87" s="96"/>
      <c r="C87" s="96"/>
      <c r="D87" s="96"/>
      <c r="E87" s="96"/>
    </row>
    <row r="88" spans="1:5">
      <c r="A88" s="11"/>
    </row>
    <row r="89" spans="1:5">
      <c r="A89" s="95" t="s">
        <v>377</v>
      </c>
      <c r="B89" s="96"/>
      <c r="C89" s="96"/>
      <c r="D89" s="96"/>
      <c r="E89" s="96"/>
    </row>
    <row r="90" spans="1:5">
      <c r="A90" s="43"/>
      <c r="B90" s="43"/>
      <c r="C90" s="43"/>
      <c r="D90" s="43"/>
    </row>
    <row r="91" spans="1:5">
      <c r="A91" s="43"/>
      <c r="B91" s="43"/>
      <c r="C91" s="43"/>
      <c r="D91" s="43"/>
    </row>
    <row r="92" spans="1:5">
      <c r="A92" s="43"/>
      <c r="B92" s="43"/>
      <c r="C92" s="43"/>
      <c r="D92" s="43"/>
    </row>
    <row r="93" spans="1:5">
      <c r="A93" s="43"/>
      <c r="B93" s="43"/>
      <c r="C93" s="43"/>
      <c r="D93" s="43"/>
    </row>
    <row r="94" spans="1:5">
      <c r="A94" s="43"/>
      <c r="B94" s="43"/>
      <c r="C94" s="43"/>
      <c r="D94" s="43"/>
    </row>
    <row r="95" spans="1:5">
      <c r="A95" s="43"/>
      <c r="B95" s="43"/>
      <c r="C95" s="43"/>
      <c r="D95" s="43"/>
    </row>
    <row r="96" spans="1:5">
      <c r="A96" s="43"/>
      <c r="B96" s="43"/>
      <c r="C96" s="43"/>
      <c r="D96" s="43"/>
    </row>
    <row r="97" spans="1:4">
      <c r="A97" s="43"/>
      <c r="B97" s="43"/>
      <c r="C97" s="43"/>
      <c r="D97" s="43"/>
    </row>
    <row r="98" spans="1:4">
      <c r="A98" s="43"/>
      <c r="B98" s="43"/>
      <c r="C98" s="43"/>
      <c r="D98" s="43"/>
    </row>
    <row r="99" spans="1:4">
      <c r="A99" s="43"/>
      <c r="B99" s="43"/>
      <c r="C99" s="43"/>
      <c r="D99" s="43"/>
    </row>
    <row r="100" spans="1:4">
      <c r="A100" s="43"/>
      <c r="B100" s="43"/>
      <c r="C100" s="43"/>
      <c r="D100" s="43"/>
    </row>
    <row r="101" spans="1:4">
      <c r="A101" s="43"/>
      <c r="B101" s="43"/>
      <c r="C101" s="43"/>
      <c r="D101" s="43"/>
    </row>
    <row r="102" spans="1:4">
      <c r="A102" s="43"/>
      <c r="B102" s="43"/>
      <c r="C102" s="43"/>
      <c r="D102" s="43"/>
    </row>
    <row r="103" spans="1:4">
      <c r="A103" s="43"/>
      <c r="B103" s="43"/>
      <c r="C103" s="43"/>
      <c r="D103" s="43"/>
    </row>
    <row r="104" spans="1:4">
      <c r="A104" s="43"/>
      <c r="B104" s="43"/>
      <c r="C104" s="43"/>
      <c r="D104" s="43"/>
    </row>
    <row r="105" spans="1:4">
      <c r="A105" s="43"/>
      <c r="B105" s="43"/>
      <c r="C105" s="43"/>
      <c r="D105" s="43"/>
    </row>
    <row r="106" spans="1:4">
      <c r="A106" s="43"/>
      <c r="B106" s="43"/>
      <c r="C106" s="43"/>
      <c r="D106" s="43"/>
    </row>
    <row r="107" spans="1:4">
      <c r="A107" s="43"/>
      <c r="B107" s="43"/>
      <c r="C107" s="43"/>
      <c r="D107" s="43"/>
    </row>
    <row r="108" spans="1:4">
      <c r="A108" s="43"/>
      <c r="B108" s="43"/>
      <c r="C108" s="43"/>
      <c r="D108" s="43"/>
    </row>
    <row r="109" spans="1:4">
      <c r="A109" s="43"/>
      <c r="B109" s="43"/>
      <c r="C109" s="43"/>
      <c r="D109" s="43"/>
    </row>
    <row r="110" spans="1:4">
      <c r="A110" s="43"/>
      <c r="B110" s="43"/>
      <c r="C110" s="43"/>
      <c r="D110" s="43"/>
    </row>
    <row r="111" spans="1:4">
      <c r="A111" s="43"/>
      <c r="B111" s="43"/>
      <c r="C111" s="43"/>
      <c r="D111" s="43"/>
    </row>
    <row r="112" spans="1:4">
      <c r="A112" s="43"/>
      <c r="B112" s="43"/>
      <c r="C112" s="43"/>
      <c r="D112" s="43"/>
    </row>
    <row r="113" spans="1:4">
      <c r="A113" s="43"/>
      <c r="B113" s="43"/>
      <c r="C113" s="43"/>
      <c r="D113" s="43"/>
    </row>
    <row r="114" spans="1:4">
      <c r="A114" s="43"/>
      <c r="B114" s="43"/>
      <c r="C114" s="43"/>
      <c r="D114" s="43"/>
    </row>
    <row r="115" spans="1:4">
      <c r="A115" s="43"/>
      <c r="B115" s="43"/>
      <c r="C115" s="43"/>
      <c r="D115" s="43"/>
    </row>
    <row r="116" spans="1:4">
      <c r="A116" s="43"/>
      <c r="B116" s="43"/>
      <c r="C116" s="43"/>
      <c r="D116" s="43"/>
    </row>
    <row r="117" spans="1:4">
      <c r="A117" s="43"/>
      <c r="B117" s="43"/>
      <c r="C117" s="43"/>
      <c r="D117" s="43"/>
    </row>
    <row r="118" spans="1:4">
      <c r="A118" s="43"/>
      <c r="B118" s="43"/>
      <c r="C118" s="43"/>
      <c r="D118" s="43"/>
    </row>
  </sheetData>
  <mergeCells count="6">
    <mergeCell ref="A87:E87"/>
    <mergeCell ref="A89:E89"/>
    <mergeCell ref="A1:E1"/>
    <mergeCell ref="A2:E2"/>
    <mergeCell ref="A3:E3"/>
    <mergeCell ref="A85:E85"/>
  </mergeCells>
  <phoneticPr fontId="6" type="noConversion"/>
  <pageMargins left="0.39370078740157483" right="0.39370078740157483" top="0.39370078740157483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topLeftCell="A34" workbookViewId="0">
      <selection activeCell="D27" sqref="D27"/>
    </sheetView>
  </sheetViews>
  <sheetFormatPr defaultRowHeight="12.75"/>
  <cols>
    <col min="1" max="1" width="37.42578125" customWidth="1"/>
    <col min="2" max="2" width="13.42578125" customWidth="1"/>
    <col min="3" max="3" width="12.28515625" customWidth="1"/>
    <col min="4" max="5" width="12.7109375" customWidth="1"/>
  </cols>
  <sheetData>
    <row r="1" spans="1:5">
      <c r="A1" s="97" t="s">
        <v>37</v>
      </c>
      <c r="B1" s="97"/>
      <c r="C1" s="97"/>
      <c r="D1" s="97"/>
      <c r="E1" s="97"/>
    </row>
    <row r="2" spans="1:5">
      <c r="A2" s="97" t="s">
        <v>36</v>
      </c>
      <c r="B2" s="97"/>
      <c r="C2" s="97"/>
      <c r="D2" s="97"/>
      <c r="E2" s="97"/>
    </row>
    <row r="3" spans="1:5" ht="15.75">
      <c r="A3" s="98" t="s">
        <v>353</v>
      </c>
      <c r="B3" s="98"/>
      <c r="C3" s="98"/>
      <c r="D3" s="98"/>
      <c r="E3" s="98"/>
    </row>
    <row r="4" spans="1:5">
      <c r="A4" s="12"/>
      <c r="B4" s="12"/>
      <c r="C4" s="12"/>
      <c r="D4" s="12"/>
      <c r="E4" s="12"/>
    </row>
    <row r="5" spans="1:5">
      <c r="A5" s="12"/>
      <c r="B5" s="12" t="s">
        <v>12</v>
      </c>
      <c r="C5" s="12"/>
      <c r="D5" s="12">
        <v>4182.8999999999996</v>
      </c>
      <c r="E5" s="12"/>
    </row>
    <row r="6" spans="1:5">
      <c r="A6" s="12"/>
      <c r="B6" s="12" t="s">
        <v>4</v>
      </c>
      <c r="C6" s="12"/>
      <c r="D6" s="12">
        <v>217</v>
      </c>
      <c r="E6" s="12"/>
    </row>
    <row r="7" spans="1:5">
      <c r="A7" s="12"/>
      <c r="B7" s="12" t="s">
        <v>38</v>
      </c>
      <c r="C7" s="12"/>
      <c r="D7" s="12">
        <v>306</v>
      </c>
      <c r="E7" s="12"/>
    </row>
    <row r="8" spans="1:5">
      <c r="A8" s="12"/>
      <c r="B8" s="12"/>
      <c r="C8" s="12"/>
      <c r="D8" s="12"/>
      <c r="E8" s="12"/>
    </row>
    <row r="9" spans="1:5">
      <c r="A9" s="73"/>
      <c r="B9" s="75" t="s">
        <v>0</v>
      </c>
      <c r="C9" s="75" t="s">
        <v>9</v>
      </c>
      <c r="D9" s="75" t="s">
        <v>8</v>
      </c>
      <c r="E9" s="75" t="s">
        <v>1</v>
      </c>
    </row>
    <row r="10" spans="1:5">
      <c r="A10" s="72" t="s">
        <v>10</v>
      </c>
      <c r="B10" s="71">
        <v>-7629</v>
      </c>
      <c r="C10" s="71">
        <v>-9309</v>
      </c>
      <c r="D10" s="71">
        <v>866</v>
      </c>
      <c r="E10" s="71">
        <f t="shared" ref="E10:E18" si="0">B10+C10+D10</f>
        <v>-16072</v>
      </c>
    </row>
    <row r="11" spans="1:5">
      <c r="A11" s="74" t="s">
        <v>5</v>
      </c>
      <c r="B11" s="76">
        <v>-445785</v>
      </c>
      <c r="C11" s="76">
        <v>435982</v>
      </c>
      <c r="D11" s="76">
        <f>800000-1882917</f>
        <v>-1082917</v>
      </c>
      <c r="E11" s="76">
        <f t="shared" si="0"/>
        <v>-1092720</v>
      </c>
    </row>
    <row r="12" spans="1:5">
      <c r="A12" s="72" t="s">
        <v>2</v>
      </c>
      <c r="B12" s="71">
        <v>230773</v>
      </c>
      <c r="C12" s="71">
        <v>238175</v>
      </c>
      <c r="D12" s="71">
        <v>41444</v>
      </c>
      <c r="E12" s="71">
        <f t="shared" si="0"/>
        <v>510392</v>
      </c>
    </row>
    <row r="13" spans="1:5">
      <c r="A13" s="72" t="s">
        <v>3</v>
      </c>
      <c r="B13" s="71">
        <v>238402</v>
      </c>
      <c r="C13" s="71">
        <v>247484</v>
      </c>
      <c r="D13" s="71">
        <v>40578</v>
      </c>
      <c r="E13" s="71">
        <f t="shared" si="0"/>
        <v>526464</v>
      </c>
    </row>
    <row r="14" spans="1:5">
      <c r="A14" s="72" t="s">
        <v>155</v>
      </c>
      <c r="B14" s="71">
        <v>27750</v>
      </c>
      <c r="C14" s="71"/>
      <c r="D14" s="71"/>
      <c r="E14" s="71"/>
    </row>
    <row r="15" spans="1:5">
      <c r="A15" s="72" t="s">
        <v>41</v>
      </c>
      <c r="B15" s="71">
        <v>52365</v>
      </c>
      <c r="C15" s="71"/>
      <c r="D15" s="71"/>
      <c r="E15" s="71">
        <f t="shared" si="0"/>
        <v>52365</v>
      </c>
    </row>
    <row r="16" spans="1:5">
      <c r="A16" s="72" t="s">
        <v>6</v>
      </c>
      <c r="B16" s="71">
        <f>B22</f>
        <v>394737</v>
      </c>
      <c r="C16" s="71">
        <f>B49</f>
        <v>77011</v>
      </c>
      <c r="D16" s="71">
        <v>0</v>
      </c>
      <c r="E16" s="71">
        <f t="shared" si="0"/>
        <v>471748</v>
      </c>
    </row>
    <row r="17" spans="1:7">
      <c r="A17" s="74" t="s">
        <v>7</v>
      </c>
      <c r="B17" s="76">
        <f>B11+B13+B14+B15-B16</f>
        <v>-522005</v>
      </c>
      <c r="C17" s="76">
        <f>C11+C13-C16</f>
        <v>606455</v>
      </c>
      <c r="D17" s="76">
        <f>D11+D13-D16</f>
        <v>-1042339</v>
      </c>
      <c r="E17" s="76">
        <f t="shared" si="0"/>
        <v>-957889</v>
      </c>
    </row>
    <row r="18" spans="1:7">
      <c r="A18" s="72" t="s">
        <v>11</v>
      </c>
      <c r="B18" s="77">
        <v>5.5300002098083496</v>
      </c>
      <c r="C18" s="77">
        <v>4.7699999809265137</v>
      </c>
      <c r="D18" s="77">
        <v>1.5299999713897705</v>
      </c>
      <c r="E18" s="77">
        <f t="shared" si="0"/>
        <v>11.830000162124634</v>
      </c>
    </row>
    <row r="19" spans="1:7">
      <c r="A19" s="6" t="s">
        <v>77</v>
      </c>
      <c r="B19" s="54">
        <f>B16/D5/12</f>
        <v>7.8641014607090787</v>
      </c>
      <c r="C19" s="6"/>
      <c r="D19" s="6"/>
      <c r="E19" s="6"/>
    </row>
    <row r="20" spans="1:7">
      <c r="A20" s="30"/>
      <c r="B20" s="30"/>
      <c r="C20" s="30"/>
      <c r="D20" s="30"/>
      <c r="E20" s="30"/>
    </row>
    <row r="21" spans="1:7">
      <c r="A21" s="36"/>
      <c r="B21" s="36"/>
      <c r="C21" s="36"/>
      <c r="D21" s="36"/>
      <c r="E21" s="36"/>
    </row>
    <row r="22" spans="1:7">
      <c r="A22" s="37" t="s">
        <v>40</v>
      </c>
      <c r="B22" s="46">
        <f>SUM(B23:B48)</f>
        <v>394737</v>
      </c>
      <c r="C22" s="38"/>
      <c r="D22" s="38"/>
      <c r="E22" s="38"/>
    </row>
    <row r="23" spans="1:7" ht="29.25" customHeight="1">
      <c r="A23" s="16" t="s">
        <v>348</v>
      </c>
      <c r="B23" s="47">
        <v>84148</v>
      </c>
      <c r="C23" s="42"/>
      <c r="D23" s="42"/>
      <c r="E23" s="42"/>
      <c r="F23" s="43"/>
      <c r="G23" s="43"/>
    </row>
    <row r="24" spans="1:7" ht="25.5">
      <c r="A24" s="16" t="s">
        <v>349</v>
      </c>
      <c r="B24" s="47">
        <v>20283</v>
      </c>
      <c r="C24" s="42"/>
      <c r="D24" s="42"/>
      <c r="E24" s="42"/>
      <c r="F24" s="43"/>
      <c r="G24" s="43"/>
    </row>
    <row r="25" spans="1:7">
      <c r="A25" s="44" t="s">
        <v>57</v>
      </c>
      <c r="B25" s="47">
        <v>89735</v>
      </c>
      <c r="C25" s="42"/>
      <c r="D25" s="42"/>
      <c r="E25" s="42"/>
      <c r="F25" s="43"/>
      <c r="G25" s="43"/>
    </row>
    <row r="26" spans="1:7" ht="20.25" customHeight="1">
      <c r="A26" s="44" t="s">
        <v>58</v>
      </c>
      <c r="B26" s="47">
        <v>21812</v>
      </c>
      <c r="C26" s="42"/>
      <c r="D26" s="42"/>
      <c r="E26" s="42"/>
      <c r="F26" s="43"/>
      <c r="G26" s="43"/>
    </row>
    <row r="27" spans="1:7">
      <c r="A27" s="44" t="s">
        <v>13</v>
      </c>
      <c r="B27" s="47">
        <v>3404</v>
      </c>
      <c r="C27" s="42"/>
      <c r="D27" s="42"/>
      <c r="E27" s="42"/>
      <c r="F27" s="43"/>
      <c r="G27" s="43"/>
    </row>
    <row r="28" spans="1:7" ht="25.5">
      <c r="A28" s="44" t="s">
        <v>39</v>
      </c>
      <c r="B28" s="17">
        <v>2367</v>
      </c>
      <c r="C28" s="42"/>
      <c r="D28" s="42"/>
      <c r="E28" s="42"/>
      <c r="F28" s="43"/>
      <c r="G28" s="43"/>
    </row>
    <row r="29" spans="1:7" ht="15.75" customHeight="1">
      <c r="A29" s="44" t="s">
        <v>54</v>
      </c>
      <c r="B29" s="47">
        <v>545</v>
      </c>
      <c r="C29" s="42"/>
      <c r="D29" s="42"/>
      <c r="E29" s="42"/>
      <c r="F29" s="43"/>
      <c r="G29" s="43"/>
    </row>
    <row r="30" spans="1:7">
      <c r="A30" s="44" t="s">
        <v>24</v>
      </c>
      <c r="B30" s="47">
        <v>2475</v>
      </c>
      <c r="C30" s="42"/>
      <c r="D30" s="42"/>
      <c r="E30" s="42"/>
      <c r="F30" s="43"/>
      <c r="G30" s="43"/>
    </row>
    <row r="31" spans="1:7">
      <c r="A31" s="44" t="s">
        <v>25</v>
      </c>
      <c r="B31" s="47">
        <v>2159</v>
      </c>
      <c r="C31" s="42"/>
      <c r="D31" s="42"/>
      <c r="E31" s="42"/>
      <c r="F31" s="43"/>
      <c r="G31" s="43"/>
    </row>
    <row r="32" spans="1:7">
      <c r="A32" s="44" t="s">
        <v>26</v>
      </c>
      <c r="B32" s="47">
        <v>2470</v>
      </c>
      <c r="C32" s="42"/>
      <c r="D32" s="42"/>
      <c r="E32" s="42"/>
      <c r="F32" s="43"/>
      <c r="G32" s="43"/>
    </row>
    <row r="33" spans="1:7">
      <c r="A33" s="44" t="s">
        <v>56</v>
      </c>
      <c r="B33" s="47">
        <v>3303</v>
      </c>
      <c r="C33" s="42"/>
      <c r="D33" s="42"/>
      <c r="E33" s="42"/>
      <c r="F33" s="43"/>
      <c r="G33" s="43"/>
    </row>
    <row r="34" spans="1:7">
      <c r="A34" s="44" t="s">
        <v>27</v>
      </c>
      <c r="B34" s="47">
        <v>7234</v>
      </c>
      <c r="C34" s="42"/>
      <c r="D34" s="42"/>
      <c r="E34" s="42"/>
      <c r="F34" s="43"/>
      <c r="G34" s="43"/>
    </row>
    <row r="35" spans="1:7">
      <c r="A35" s="16" t="s">
        <v>257</v>
      </c>
      <c r="B35" s="47">
        <v>39667</v>
      </c>
      <c r="C35" s="42"/>
      <c r="D35" s="42"/>
      <c r="E35" s="42"/>
      <c r="F35" s="43"/>
      <c r="G35" s="43"/>
    </row>
    <row r="36" spans="1:7">
      <c r="A36" s="44" t="s">
        <v>28</v>
      </c>
      <c r="B36" s="47">
        <v>7555</v>
      </c>
      <c r="C36" s="42"/>
      <c r="D36" s="42"/>
      <c r="E36" s="42"/>
      <c r="F36" s="43"/>
      <c r="G36" s="43"/>
    </row>
    <row r="37" spans="1:7">
      <c r="A37" s="44" t="s">
        <v>29</v>
      </c>
      <c r="B37" s="47">
        <v>390</v>
      </c>
      <c r="C37" s="42"/>
      <c r="D37" s="42"/>
      <c r="E37" s="42"/>
      <c r="F37" s="43"/>
      <c r="G37" s="43"/>
    </row>
    <row r="38" spans="1:7">
      <c r="A38" s="41" t="s">
        <v>42</v>
      </c>
      <c r="B38" s="47">
        <v>54196</v>
      </c>
      <c r="C38" s="42"/>
      <c r="D38" s="42"/>
      <c r="E38" s="42"/>
      <c r="F38" s="43"/>
      <c r="G38" s="43"/>
    </row>
    <row r="39" spans="1:7">
      <c r="A39" s="41" t="s">
        <v>43</v>
      </c>
      <c r="B39" s="47">
        <v>13226</v>
      </c>
      <c r="C39" s="42"/>
      <c r="D39" s="42"/>
      <c r="E39" s="42"/>
      <c r="F39" s="43"/>
      <c r="G39" s="43"/>
    </row>
    <row r="40" spans="1:7" ht="25.5">
      <c r="A40" s="41" t="s">
        <v>44</v>
      </c>
      <c r="B40" s="47">
        <v>5432</v>
      </c>
      <c r="C40" s="42"/>
      <c r="D40" s="42"/>
      <c r="E40" s="42"/>
      <c r="F40" s="43"/>
      <c r="G40" s="43"/>
    </row>
    <row r="41" spans="1:7">
      <c r="A41" s="41" t="s">
        <v>30</v>
      </c>
      <c r="B41" s="47">
        <v>941</v>
      </c>
      <c r="C41" s="42"/>
      <c r="D41" s="42"/>
      <c r="E41" s="42"/>
      <c r="F41" s="43"/>
      <c r="G41" s="43"/>
    </row>
    <row r="42" spans="1:7">
      <c r="A42" s="41" t="s">
        <v>31</v>
      </c>
      <c r="B42" s="47">
        <v>1112</v>
      </c>
      <c r="C42" s="42"/>
      <c r="D42" s="42"/>
      <c r="E42" s="42"/>
      <c r="F42" s="43"/>
      <c r="G42" s="43"/>
    </row>
    <row r="43" spans="1:7">
      <c r="A43" s="41" t="s">
        <v>32</v>
      </c>
      <c r="B43" s="47">
        <v>3627</v>
      </c>
      <c r="C43" s="42"/>
      <c r="D43" s="42"/>
      <c r="E43" s="42"/>
      <c r="F43" s="43"/>
      <c r="G43" s="43"/>
    </row>
    <row r="44" spans="1:7">
      <c r="A44" s="41" t="s">
        <v>33</v>
      </c>
      <c r="B44" s="47">
        <v>2221</v>
      </c>
      <c r="C44" s="42"/>
      <c r="D44" s="42"/>
      <c r="E44" s="42"/>
      <c r="F44" s="43"/>
      <c r="G44" s="43"/>
    </row>
    <row r="45" spans="1:7">
      <c r="A45" s="41" t="s">
        <v>34</v>
      </c>
      <c r="B45" s="47">
        <v>1370</v>
      </c>
      <c r="C45" s="42"/>
      <c r="D45" s="42"/>
      <c r="E45" s="42"/>
      <c r="F45" s="43"/>
      <c r="G45" s="43"/>
    </row>
    <row r="46" spans="1:7">
      <c r="A46" s="41" t="s">
        <v>35</v>
      </c>
      <c r="B46" s="47">
        <v>494</v>
      </c>
      <c r="C46" s="42"/>
      <c r="D46" s="42"/>
      <c r="E46" s="42"/>
      <c r="F46" s="43"/>
      <c r="G46" s="43"/>
    </row>
    <row r="47" spans="1:7">
      <c r="A47" s="41" t="s">
        <v>45</v>
      </c>
      <c r="B47" s="47">
        <v>19733</v>
      </c>
      <c r="C47" s="42"/>
      <c r="D47" s="42"/>
      <c r="E47" s="42"/>
      <c r="F47" s="43"/>
      <c r="G47" s="43"/>
    </row>
    <row r="48" spans="1:7">
      <c r="A48" s="41" t="s">
        <v>46</v>
      </c>
      <c r="B48" s="47">
        <v>4838</v>
      </c>
      <c r="C48" s="42"/>
      <c r="D48" s="42"/>
      <c r="E48" s="42"/>
      <c r="F48" s="43"/>
      <c r="G48" s="43"/>
    </row>
    <row r="49" spans="1:7">
      <c r="A49" s="48" t="s">
        <v>47</v>
      </c>
      <c r="B49" s="49">
        <f>SUM(B50:B68)</f>
        <v>77011</v>
      </c>
      <c r="C49" s="42"/>
      <c r="D49" s="42"/>
      <c r="E49" s="42"/>
      <c r="F49" s="43"/>
      <c r="G49" s="43"/>
    </row>
    <row r="50" spans="1:7" ht="25.5">
      <c r="A50" s="44" t="s">
        <v>59</v>
      </c>
      <c r="B50" s="17">
        <v>302</v>
      </c>
      <c r="C50" s="45"/>
      <c r="D50" s="45"/>
      <c r="E50" s="45"/>
      <c r="F50" s="43"/>
      <c r="G50" s="43"/>
    </row>
    <row r="51" spans="1:7" ht="25.5">
      <c r="A51" s="44" t="s">
        <v>60</v>
      </c>
      <c r="B51" s="17">
        <v>4546</v>
      </c>
      <c r="C51" s="45"/>
      <c r="D51" s="45"/>
      <c r="E51" s="45"/>
      <c r="F51" s="43"/>
      <c r="G51" s="43"/>
    </row>
    <row r="52" spans="1:7">
      <c r="A52" s="44" t="s">
        <v>61</v>
      </c>
      <c r="B52" s="17">
        <v>820</v>
      </c>
      <c r="C52" s="45"/>
      <c r="D52" s="45"/>
      <c r="E52" s="45"/>
      <c r="F52" s="43"/>
      <c r="G52" s="43"/>
    </row>
    <row r="53" spans="1:7">
      <c r="A53" s="44" t="s">
        <v>62</v>
      </c>
      <c r="B53" s="17">
        <v>784</v>
      </c>
      <c r="C53" s="45"/>
      <c r="D53" s="45"/>
      <c r="E53" s="45"/>
      <c r="F53" s="43"/>
      <c r="G53" s="43"/>
    </row>
    <row r="54" spans="1:7">
      <c r="A54" s="44" t="s">
        <v>63</v>
      </c>
      <c r="B54" s="17">
        <v>251</v>
      </c>
      <c r="C54" s="45"/>
      <c r="D54" s="45"/>
      <c r="E54" s="45"/>
      <c r="F54" s="43"/>
      <c r="G54" s="43"/>
    </row>
    <row r="55" spans="1:7">
      <c r="A55" s="44" t="s">
        <v>64</v>
      </c>
      <c r="B55" s="17">
        <v>353</v>
      </c>
      <c r="C55" s="45"/>
      <c r="D55" s="45"/>
      <c r="E55" s="45"/>
      <c r="F55" s="43"/>
      <c r="G55" s="43"/>
    </row>
    <row r="56" spans="1:7" ht="25.5">
      <c r="A56" s="44" t="s">
        <v>51</v>
      </c>
      <c r="B56" s="17">
        <v>45570</v>
      </c>
      <c r="C56" s="45"/>
      <c r="D56" s="45"/>
      <c r="E56" s="45"/>
      <c r="F56" s="43"/>
      <c r="G56" s="43"/>
    </row>
    <row r="57" spans="1:7">
      <c r="A57" s="44" t="s">
        <v>65</v>
      </c>
      <c r="B57" s="17">
        <v>230</v>
      </c>
      <c r="C57" s="45"/>
      <c r="D57" s="45"/>
      <c r="E57" s="45"/>
      <c r="F57" s="43"/>
      <c r="G57" s="43"/>
    </row>
    <row r="58" spans="1:7">
      <c r="A58" s="44" t="s">
        <v>66</v>
      </c>
      <c r="B58" s="17">
        <v>743</v>
      </c>
      <c r="C58" s="45"/>
      <c r="D58" s="45"/>
      <c r="E58" s="45"/>
      <c r="F58" s="43"/>
      <c r="G58" s="43"/>
    </row>
    <row r="59" spans="1:7">
      <c r="A59" s="44"/>
      <c r="B59" s="4"/>
      <c r="C59" s="45"/>
      <c r="D59" s="45"/>
      <c r="E59" s="45"/>
      <c r="F59" s="43"/>
      <c r="G59" s="43"/>
    </row>
    <row r="60" spans="1:7">
      <c r="A60" s="44" t="s">
        <v>67</v>
      </c>
      <c r="B60" s="17">
        <v>940</v>
      </c>
      <c r="C60" s="45"/>
      <c r="D60" s="45"/>
      <c r="E60" s="45"/>
      <c r="F60" s="43"/>
      <c r="G60" s="43"/>
    </row>
    <row r="61" spans="1:7" ht="25.5">
      <c r="A61" s="44" t="s">
        <v>68</v>
      </c>
      <c r="B61" s="17">
        <v>6889</v>
      </c>
      <c r="C61" s="45"/>
      <c r="D61" s="45"/>
      <c r="E61" s="45"/>
      <c r="F61" s="43"/>
      <c r="G61" s="43"/>
    </row>
    <row r="62" spans="1:7">
      <c r="A62" s="44" t="s">
        <v>69</v>
      </c>
      <c r="B62" s="17">
        <v>1756</v>
      </c>
      <c r="C62" s="45"/>
      <c r="D62" s="45"/>
      <c r="E62" s="45"/>
      <c r="F62" s="43"/>
      <c r="G62" s="43"/>
    </row>
    <row r="63" spans="1:7" ht="25.5">
      <c r="A63" s="44" t="s">
        <v>70</v>
      </c>
      <c r="B63" s="17">
        <v>3683</v>
      </c>
      <c r="C63" s="45"/>
      <c r="D63" s="45"/>
      <c r="E63" s="45"/>
      <c r="F63" s="43"/>
      <c r="G63" s="43"/>
    </row>
    <row r="64" spans="1:7" ht="27" customHeight="1">
      <c r="A64" s="44" t="s">
        <v>71</v>
      </c>
      <c r="B64" s="17">
        <v>496</v>
      </c>
      <c r="C64" s="45"/>
      <c r="D64" s="45"/>
      <c r="E64" s="45"/>
      <c r="F64" s="43"/>
      <c r="G64" s="43"/>
    </row>
    <row r="65" spans="1:7" ht="25.5">
      <c r="A65" s="44" t="s">
        <v>22</v>
      </c>
      <c r="B65" s="17">
        <v>6867</v>
      </c>
      <c r="C65" s="45"/>
      <c r="D65" s="45"/>
      <c r="E65" s="45"/>
      <c r="F65" s="43"/>
      <c r="G65" s="43"/>
    </row>
    <row r="66" spans="1:7" ht="25.5">
      <c r="A66" s="44" t="s">
        <v>72</v>
      </c>
      <c r="B66" s="17">
        <v>584</v>
      </c>
      <c r="C66" s="45"/>
      <c r="D66" s="45"/>
      <c r="E66" s="45"/>
      <c r="F66" s="43"/>
      <c r="G66" s="43"/>
    </row>
    <row r="67" spans="1:7">
      <c r="A67" s="44" t="s">
        <v>73</v>
      </c>
      <c r="B67" s="17">
        <v>1937</v>
      </c>
      <c r="C67" s="45"/>
      <c r="D67" s="45"/>
      <c r="E67" s="45"/>
      <c r="F67" s="43"/>
      <c r="G67" s="43"/>
    </row>
    <row r="68" spans="1:7" ht="25.5">
      <c r="A68" s="44" t="s">
        <v>74</v>
      </c>
      <c r="B68" s="17">
        <v>260</v>
      </c>
      <c r="C68" s="45"/>
      <c r="D68" s="45"/>
      <c r="E68" s="45"/>
      <c r="F68" s="43"/>
      <c r="G68" s="43"/>
    </row>
    <row r="72" spans="1:7">
      <c r="A72" s="95" t="s">
        <v>375</v>
      </c>
      <c r="B72" s="96"/>
      <c r="C72" s="96"/>
      <c r="D72" s="96"/>
      <c r="E72" s="96"/>
    </row>
    <row r="73" spans="1:7">
      <c r="A73" s="11"/>
    </row>
    <row r="74" spans="1:7">
      <c r="A74" s="95" t="s">
        <v>376</v>
      </c>
      <c r="B74" s="96"/>
      <c r="C74" s="96"/>
      <c r="D74" s="96"/>
      <c r="E74" s="96"/>
    </row>
    <row r="75" spans="1:7">
      <c r="A75" s="11"/>
    </row>
    <row r="76" spans="1:7">
      <c r="A76" s="95" t="s">
        <v>377</v>
      </c>
      <c r="B76" s="96"/>
      <c r="C76" s="96"/>
      <c r="D76" s="96"/>
      <c r="E76" s="96"/>
    </row>
  </sheetData>
  <mergeCells count="6">
    <mergeCell ref="A74:E74"/>
    <mergeCell ref="A76:E76"/>
    <mergeCell ref="A1:E1"/>
    <mergeCell ref="A2:E2"/>
    <mergeCell ref="A3:E3"/>
    <mergeCell ref="A72:E72"/>
  </mergeCells>
  <phoneticPr fontId="6" type="noConversion"/>
  <pageMargins left="0.39370078740157483" right="0.39370078740157483" top="0.39370078740157483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94"/>
  <sheetViews>
    <sheetView topLeftCell="A7" workbookViewId="0">
      <selection activeCell="E28" sqref="E28"/>
    </sheetView>
  </sheetViews>
  <sheetFormatPr defaultRowHeight="12.75"/>
  <cols>
    <col min="1" max="1" width="43.42578125" customWidth="1"/>
    <col min="2" max="2" width="11.42578125" customWidth="1"/>
    <col min="3" max="3" width="12.42578125" customWidth="1"/>
    <col min="4" max="4" width="11.42578125" customWidth="1"/>
    <col min="5" max="5" width="12.140625" customWidth="1"/>
  </cols>
  <sheetData>
    <row r="1" spans="1:5">
      <c r="A1" s="97" t="s">
        <v>37</v>
      </c>
      <c r="B1" s="97"/>
      <c r="C1" s="97"/>
      <c r="D1" s="97"/>
      <c r="E1" s="97"/>
    </row>
    <row r="2" spans="1:5">
      <c r="A2" s="97" t="s">
        <v>36</v>
      </c>
      <c r="B2" s="97"/>
      <c r="C2" s="97"/>
      <c r="D2" s="97"/>
      <c r="E2" s="97"/>
    </row>
    <row r="3" spans="1:5" ht="15.75">
      <c r="A3" s="98" t="s">
        <v>340</v>
      </c>
      <c r="B3" s="98"/>
      <c r="C3" s="98"/>
      <c r="D3" s="98"/>
      <c r="E3" s="98"/>
    </row>
    <row r="4" spans="1:5">
      <c r="A4" s="12"/>
      <c r="B4" s="12"/>
      <c r="C4" s="12"/>
      <c r="D4" s="12"/>
      <c r="E4" s="12"/>
    </row>
    <row r="5" spans="1:5">
      <c r="A5" s="12"/>
      <c r="B5" s="12" t="s">
        <v>12</v>
      </c>
      <c r="C5" s="12"/>
      <c r="D5" s="12">
        <v>1936</v>
      </c>
      <c r="E5" s="12"/>
    </row>
    <row r="6" spans="1:5">
      <c r="A6" s="12"/>
      <c r="B6" s="12" t="s">
        <v>4</v>
      </c>
      <c r="C6" s="12"/>
      <c r="D6" s="12">
        <v>45</v>
      </c>
      <c r="E6" s="12"/>
    </row>
    <row r="7" spans="1:5">
      <c r="A7" s="12"/>
      <c r="B7" s="12" t="s">
        <v>38</v>
      </c>
      <c r="C7" s="12"/>
      <c r="D7" s="12">
        <v>80</v>
      </c>
      <c r="E7" s="12"/>
    </row>
    <row r="8" spans="1:5">
      <c r="A8" s="12"/>
      <c r="B8" s="12"/>
      <c r="C8" s="12"/>
      <c r="D8" s="12"/>
      <c r="E8" s="12"/>
    </row>
    <row r="9" spans="1:5">
      <c r="A9" s="24"/>
      <c r="B9" s="75" t="s">
        <v>0</v>
      </c>
      <c r="C9" s="75" t="s">
        <v>9</v>
      </c>
      <c r="D9" s="75" t="s">
        <v>8</v>
      </c>
      <c r="E9" s="75" t="s">
        <v>1</v>
      </c>
    </row>
    <row r="10" spans="1:5">
      <c r="A10" s="72" t="s">
        <v>10</v>
      </c>
      <c r="B10" s="25">
        <v>6257</v>
      </c>
      <c r="C10" s="25">
        <v>7759</v>
      </c>
      <c r="D10" s="25">
        <v>2496</v>
      </c>
      <c r="E10" s="25">
        <f t="shared" ref="E10:E18" si="0">B10+C10+D10</f>
        <v>16512</v>
      </c>
    </row>
    <row r="11" spans="1:5">
      <c r="A11" s="72" t="s">
        <v>5</v>
      </c>
      <c r="B11" s="26">
        <v>-113252</v>
      </c>
      <c r="C11" s="26">
        <v>-744808</v>
      </c>
      <c r="D11" s="26">
        <f>50000-200806</f>
        <v>-150806</v>
      </c>
      <c r="E11" s="26">
        <f t="shared" si="0"/>
        <v>-1008866</v>
      </c>
    </row>
    <row r="12" spans="1:5">
      <c r="A12" s="72" t="s">
        <v>2</v>
      </c>
      <c r="B12" s="25">
        <v>128460</v>
      </c>
      <c r="C12" s="25">
        <v>148168</v>
      </c>
      <c r="D12" s="25">
        <v>60720</v>
      </c>
      <c r="E12" s="25">
        <f t="shared" si="0"/>
        <v>337348</v>
      </c>
    </row>
    <row r="13" spans="1:5">
      <c r="A13" s="72" t="s">
        <v>3</v>
      </c>
      <c r="B13" s="25">
        <v>122203</v>
      </c>
      <c r="C13" s="25">
        <v>140409</v>
      </c>
      <c r="D13" s="25">
        <v>58224</v>
      </c>
      <c r="E13" s="25">
        <f t="shared" si="0"/>
        <v>320836</v>
      </c>
    </row>
    <row r="14" spans="1:5">
      <c r="A14" s="72" t="s">
        <v>155</v>
      </c>
      <c r="B14" s="25">
        <v>11730</v>
      </c>
      <c r="C14" s="25"/>
      <c r="D14" s="25"/>
      <c r="E14" s="25"/>
    </row>
    <row r="15" spans="1:5">
      <c r="A15" s="72" t="s">
        <v>41</v>
      </c>
      <c r="B15" s="71">
        <v>9827</v>
      </c>
      <c r="C15" s="25"/>
      <c r="D15" s="25"/>
      <c r="E15" s="25">
        <f t="shared" si="0"/>
        <v>9827</v>
      </c>
    </row>
    <row r="16" spans="1:5">
      <c r="A16" s="72" t="s">
        <v>6</v>
      </c>
      <c r="B16" s="25">
        <f>B22</f>
        <v>177721</v>
      </c>
      <c r="C16" s="25">
        <f>B50</f>
        <v>77801</v>
      </c>
      <c r="D16" s="25">
        <v>0</v>
      </c>
      <c r="E16" s="25">
        <f t="shared" si="0"/>
        <v>255522</v>
      </c>
    </row>
    <row r="17" spans="1:5">
      <c r="A17" s="74" t="s">
        <v>7</v>
      </c>
      <c r="B17" s="26">
        <f>B11+B13+B14+B15-B16</f>
        <v>-147213</v>
      </c>
      <c r="C17" s="26">
        <f>C11+C13-C16</f>
        <v>-682200</v>
      </c>
      <c r="D17" s="26">
        <f>D11+D13-D16</f>
        <v>-92582</v>
      </c>
      <c r="E17" s="26">
        <f t="shared" si="0"/>
        <v>-921995</v>
      </c>
    </row>
    <row r="18" spans="1:5">
      <c r="A18" s="72" t="s">
        <v>11</v>
      </c>
      <c r="B18" s="27">
        <v>5.5300002098083496</v>
      </c>
      <c r="C18" s="27">
        <v>5.49</v>
      </c>
      <c r="D18" s="27">
        <v>3</v>
      </c>
      <c r="E18" s="27">
        <f t="shared" si="0"/>
        <v>14.02000020980835</v>
      </c>
    </row>
    <row r="19" spans="1:5">
      <c r="A19" s="6" t="s">
        <v>91</v>
      </c>
      <c r="B19" s="54">
        <f>B16/D5/12</f>
        <v>7.6498364325068868</v>
      </c>
      <c r="C19" s="6"/>
      <c r="D19" s="6"/>
      <c r="E19" s="6"/>
    </row>
    <row r="20" spans="1:5">
      <c r="A20" s="30"/>
      <c r="B20" s="30"/>
      <c r="C20" s="30"/>
      <c r="D20" s="30"/>
      <c r="E20" s="30"/>
    </row>
    <row r="21" spans="1:5">
      <c r="A21" s="36"/>
      <c r="B21" s="36"/>
      <c r="C21" s="36"/>
      <c r="D21" s="36"/>
      <c r="E21" s="36"/>
    </row>
    <row r="22" spans="1:5">
      <c r="A22" s="61" t="s">
        <v>40</v>
      </c>
      <c r="B22" s="61">
        <f>SUM(B23:B49)</f>
        <v>177721</v>
      </c>
      <c r="C22" s="62"/>
      <c r="D22" s="62"/>
      <c r="E22" s="62"/>
    </row>
    <row r="23" spans="1:5" ht="25.5">
      <c r="A23" s="16" t="s">
        <v>348</v>
      </c>
      <c r="B23" s="63">
        <v>38943</v>
      </c>
      <c r="C23" s="62"/>
      <c r="D23" s="62"/>
      <c r="E23" s="62"/>
    </row>
    <row r="24" spans="1:5" ht="25.5">
      <c r="A24" s="16" t="s">
        <v>349</v>
      </c>
      <c r="B24" s="63">
        <v>9387</v>
      </c>
      <c r="C24" s="62"/>
      <c r="D24" s="62"/>
      <c r="E24" s="62"/>
    </row>
    <row r="25" spans="1:5">
      <c r="A25" s="44" t="s">
        <v>150</v>
      </c>
      <c r="B25" s="64">
        <v>32420</v>
      </c>
      <c r="C25" s="62"/>
      <c r="D25" s="62"/>
      <c r="E25" s="62"/>
    </row>
    <row r="26" spans="1:5">
      <c r="A26" s="44" t="s">
        <v>129</v>
      </c>
      <c r="B26" s="64">
        <v>7489</v>
      </c>
      <c r="C26" s="62"/>
      <c r="D26" s="62"/>
      <c r="E26" s="62"/>
    </row>
    <row r="27" spans="1:5">
      <c r="A27" s="44" t="s">
        <v>13</v>
      </c>
      <c r="B27" s="63">
        <v>2454</v>
      </c>
      <c r="C27" s="62"/>
      <c r="D27" s="62"/>
      <c r="E27" s="62"/>
    </row>
    <row r="28" spans="1:5" ht="18" customHeight="1">
      <c r="A28" s="16" t="s">
        <v>308</v>
      </c>
      <c r="B28" s="17">
        <v>6800</v>
      </c>
      <c r="C28" s="62"/>
      <c r="D28" s="62"/>
      <c r="E28" s="62"/>
    </row>
    <row r="29" spans="1:5">
      <c r="A29" s="16" t="s">
        <v>17</v>
      </c>
      <c r="B29" s="17">
        <v>176</v>
      </c>
      <c r="C29" s="62"/>
      <c r="D29" s="62"/>
      <c r="E29" s="62"/>
    </row>
    <row r="30" spans="1:5">
      <c r="A30" s="44" t="s">
        <v>54</v>
      </c>
      <c r="B30" s="63">
        <v>248</v>
      </c>
      <c r="C30" s="62"/>
      <c r="D30" s="62"/>
      <c r="E30" s="62"/>
    </row>
    <row r="31" spans="1:5">
      <c r="A31" s="44" t="s">
        <v>24</v>
      </c>
      <c r="B31" s="63">
        <v>1145</v>
      </c>
      <c r="C31" s="62"/>
      <c r="D31" s="62"/>
      <c r="E31" s="62"/>
    </row>
    <row r="32" spans="1:5">
      <c r="A32" s="44" t="s">
        <v>25</v>
      </c>
      <c r="B32" s="63">
        <v>999</v>
      </c>
      <c r="C32" s="62"/>
      <c r="D32" s="62"/>
      <c r="E32" s="62"/>
    </row>
    <row r="33" spans="1:5">
      <c r="A33" s="44" t="s">
        <v>26</v>
      </c>
      <c r="B33" s="63">
        <v>1143</v>
      </c>
      <c r="C33" s="62"/>
      <c r="D33" s="62"/>
      <c r="E33" s="62"/>
    </row>
    <row r="34" spans="1:5">
      <c r="A34" s="44" t="s">
        <v>56</v>
      </c>
      <c r="B34" s="63">
        <v>1529</v>
      </c>
      <c r="C34" s="62"/>
      <c r="D34" s="62"/>
      <c r="E34" s="62"/>
    </row>
    <row r="35" spans="1:5">
      <c r="A35" s="44" t="s">
        <v>27</v>
      </c>
      <c r="B35" s="63">
        <v>3348</v>
      </c>
      <c r="C35" s="62"/>
      <c r="D35" s="62"/>
      <c r="E35" s="62"/>
    </row>
    <row r="36" spans="1:5">
      <c r="A36" s="44" t="s">
        <v>257</v>
      </c>
      <c r="B36" s="63">
        <v>18357</v>
      </c>
      <c r="C36" s="62"/>
      <c r="D36" s="62"/>
      <c r="E36" s="62"/>
    </row>
    <row r="37" spans="1:5">
      <c r="A37" s="44" t="s">
        <v>28</v>
      </c>
      <c r="B37" s="63">
        <v>3496</v>
      </c>
      <c r="C37" s="62"/>
      <c r="D37" s="62"/>
      <c r="E37" s="62"/>
    </row>
    <row r="38" spans="1:5">
      <c r="A38" s="44" t="s">
        <v>29</v>
      </c>
      <c r="B38" s="63">
        <v>180</v>
      </c>
      <c r="C38" s="62"/>
      <c r="D38" s="62"/>
      <c r="E38" s="62"/>
    </row>
    <row r="39" spans="1:5">
      <c r="A39" s="41" t="s">
        <v>42</v>
      </c>
      <c r="B39" s="63">
        <v>25081</v>
      </c>
      <c r="C39" s="62"/>
      <c r="D39" s="62"/>
      <c r="E39" s="62"/>
    </row>
    <row r="40" spans="1:5">
      <c r="A40" s="41" t="s">
        <v>43</v>
      </c>
      <c r="B40" s="63">
        <v>6121</v>
      </c>
      <c r="C40" s="62"/>
      <c r="D40" s="62"/>
      <c r="E40" s="62"/>
    </row>
    <row r="41" spans="1:5">
      <c r="A41" s="41" t="s">
        <v>44</v>
      </c>
      <c r="B41" s="63">
        <v>2514</v>
      </c>
      <c r="C41" s="62"/>
      <c r="D41" s="62"/>
      <c r="E41" s="62"/>
    </row>
    <row r="42" spans="1:5">
      <c r="A42" s="41" t="s">
        <v>30</v>
      </c>
      <c r="B42" s="63">
        <v>436</v>
      </c>
      <c r="C42" s="62"/>
      <c r="D42" s="62"/>
      <c r="E42" s="62"/>
    </row>
    <row r="43" spans="1:5">
      <c r="A43" s="41" t="s">
        <v>31</v>
      </c>
      <c r="B43" s="63">
        <v>514</v>
      </c>
      <c r="C43" s="62"/>
      <c r="D43" s="62"/>
      <c r="E43" s="62"/>
    </row>
    <row r="44" spans="1:5">
      <c r="A44" s="41" t="s">
        <v>32</v>
      </c>
      <c r="B44" s="63">
        <v>1679</v>
      </c>
      <c r="C44" s="62"/>
      <c r="D44" s="62"/>
      <c r="E44" s="62"/>
    </row>
    <row r="45" spans="1:5">
      <c r="A45" s="41" t="s">
        <v>33</v>
      </c>
      <c r="B45" s="63">
        <v>1028</v>
      </c>
      <c r="C45" s="62"/>
      <c r="D45" s="62"/>
      <c r="E45" s="62"/>
    </row>
    <row r="46" spans="1:5">
      <c r="A46" s="41" t="s">
        <v>34</v>
      </c>
      <c r="B46" s="63">
        <v>634</v>
      </c>
      <c r="C46" s="62"/>
      <c r="D46" s="62"/>
      <c r="E46" s="62"/>
    </row>
    <row r="47" spans="1:5">
      <c r="A47" s="41" t="s">
        <v>35</v>
      </c>
      <c r="B47" s="63">
        <v>229</v>
      </c>
      <c r="C47" s="62"/>
      <c r="D47" s="62"/>
      <c r="E47" s="62"/>
    </row>
    <row r="48" spans="1:5">
      <c r="A48" s="41" t="s">
        <v>45</v>
      </c>
      <c r="B48" s="63">
        <v>9132</v>
      </c>
      <c r="C48" s="62"/>
      <c r="D48" s="62"/>
      <c r="E48" s="62"/>
    </row>
    <row r="49" spans="1:10">
      <c r="A49" s="41" t="s">
        <v>46</v>
      </c>
      <c r="B49" s="63">
        <v>2239</v>
      </c>
      <c r="C49" s="62"/>
      <c r="D49" s="62"/>
      <c r="E49" s="62"/>
    </row>
    <row r="50" spans="1:10">
      <c r="A50" s="48" t="s">
        <v>47</v>
      </c>
      <c r="B50" s="69">
        <f>SUM(B51:B64)</f>
        <v>77801</v>
      </c>
      <c r="C50" s="62"/>
      <c r="D50" s="62"/>
      <c r="E50" s="62"/>
    </row>
    <row r="51" spans="1:10">
      <c r="A51" s="16" t="s">
        <v>303</v>
      </c>
      <c r="B51" s="17">
        <v>1069</v>
      </c>
      <c r="C51" s="5"/>
      <c r="D51" s="5"/>
      <c r="E51" s="5"/>
      <c r="F51" s="5"/>
      <c r="G51" s="5"/>
      <c r="H51" s="5"/>
      <c r="I51" s="5"/>
      <c r="J51" s="5"/>
    </row>
    <row r="52" spans="1:10">
      <c r="A52" s="16" t="s">
        <v>304</v>
      </c>
      <c r="B52" s="17">
        <v>535</v>
      </c>
      <c r="C52" s="5"/>
      <c r="D52" s="5"/>
      <c r="E52" s="5"/>
      <c r="F52" s="5"/>
      <c r="G52" s="5"/>
      <c r="H52" s="5"/>
      <c r="I52" s="5"/>
      <c r="J52" s="5"/>
    </row>
    <row r="53" spans="1:10">
      <c r="A53" s="16" t="s">
        <v>63</v>
      </c>
      <c r="B53" s="17">
        <v>43</v>
      </c>
      <c r="C53" s="5"/>
      <c r="D53" s="5"/>
      <c r="E53" s="5"/>
      <c r="F53" s="5"/>
      <c r="G53" s="5"/>
      <c r="H53" s="5"/>
      <c r="I53" s="5"/>
      <c r="J53" s="5"/>
    </row>
    <row r="54" spans="1:10" ht="25.5">
      <c r="A54" s="16" t="s">
        <v>131</v>
      </c>
      <c r="B54" s="17">
        <v>9450</v>
      </c>
      <c r="C54" s="5"/>
      <c r="D54" s="5"/>
      <c r="E54" s="5"/>
      <c r="F54" s="5"/>
      <c r="G54" s="5"/>
      <c r="H54" s="5"/>
      <c r="I54" s="5"/>
      <c r="J54" s="5"/>
    </row>
    <row r="55" spans="1:10">
      <c r="A55" s="16" t="s">
        <v>78</v>
      </c>
      <c r="B55" s="17">
        <v>15</v>
      </c>
      <c r="C55" s="5"/>
      <c r="D55" s="5"/>
      <c r="E55" s="5"/>
      <c r="F55" s="5"/>
      <c r="G55" s="5"/>
      <c r="H55" s="5"/>
      <c r="I55" s="5"/>
      <c r="J55" s="5"/>
    </row>
    <row r="56" spans="1:10" ht="25.5">
      <c r="A56" s="16" t="s">
        <v>305</v>
      </c>
      <c r="B56" s="17">
        <v>2180</v>
      </c>
      <c r="C56" s="5"/>
      <c r="D56" s="5"/>
      <c r="E56" s="5"/>
      <c r="F56" s="5"/>
      <c r="G56" s="5"/>
      <c r="H56" s="5"/>
      <c r="I56" s="5"/>
      <c r="J56" s="5"/>
    </row>
    <row r="57" spans="1:10">
      <c r="A57" s="16" t="s">
        <v>15</v>
      </c>
      <c r="B57" s="17">
        <v>10</v>
      </c>
      <c r="C57" s="5"/>
      <c r="D57" s="5"/>
      <c r="E57" s="5"/>
      <c r="F57" s="5"/>
      <c r="G57" s="5"/>
      <c r="H57" s="5"/>
      <c r="I57" s="5"/>
      <c r="J57" s="5"/>
    </row>
    <row r="58" spans="1:10">
      <c r="A58" s="16" t="s">
        <v>341</v>
      </c>
      <c r="B58" s="17">
        <v>1931</v>
      </c>
      <c r="C58" s="5"/>
      <c r="D58" s="5"/>
      <c r="E58" s="5"/>
      <c r="F58" s="5"/>
      <c r="G58" s="5"/>
      <c r="H58" s="5"/>
      <c r="I58" s="5"/>
      <c r="J58" s="5"/>
    </row>
    <row r="59" spans="1:10">
      <c r="A59" s="16" t="s">
        <v>342</v>
      </c>
      <c r="B59" s="17">
        <v>5248</v>
      </c>
      <c r="C59" s="5"/>
      <c r="D59" s="5"/>
      <c r="E59" s="5"/>
      <c r="F59" s="5"/>
      <c r="G59" s="5"/>
      <c r="H59" s="5"/>
      <c r="I59" s="5"/>
      <c r="J59" s="5"/>
    </row>
    <row r="60" spans="1:10">
      <c r="A60" s="16" t="s">
        <v>343</v>
      </c>
      <c r="B60" s="17">
        <v>167</v>
      </c>
      <c r="C60" s="5"/>
      <c r="D60" s="5"/>
      <c r="E60" s="5"/>
      <c r="F60" s="5"/>
      <c r="G60" s="5"/>
      <c r="H60" s="5"/>
      <c r="I60" s="5"/>
      <c r="J60" s="5"/>
    </row>
    <row r="61" spans="1:10">
      <c r="A61" s="16" t="s">
        <v>113</v>
      </c>
      <c r="B61" s="17">
        <v>8240</v>
      </c>
      <c r="C61" s="5"/>
      <c r="D61" s="5"/>
      <c r="E61" s="5"/>
      <c r="F61" s="5"/>
      <c r="G61" s="5"/>
      <c r="H61" s="5"/>
      <c r="I61" s="5"/>
      <c r="J61" s="5"/>
    </row>
    <row r="62" spans="1:10">
      <c r="A62" s="16" t="s">
        <v>306</v>
      </c>
      <c r="B62" s="17">
        <v>1083</v>
      </c>
      <c r="C62" s="5"/>
      <c r="D62" s="5"/>
      <c r="E62" s="5"/>
      <c r="F62" s="5"/>
      <c r="G62" s="5"/>
      <c r="H62" s="5"/>
      <c r="I62" s="5"/>
      <c r="J62" s="5"/>
    </row>
    <row r="63" spans="1:10">
      <c r="A63" s="16" t="s">
        <v>307</v>
      </c>
      <c r="B63" s="17">
        <v>43284</v>
      </c>
      <c r="C63" s="5"/>
      <c r="D63" s="5"/>
      <c r="E63" s="5"/>
      <c r="F63" s="5"/>
      <c r="G63" s="5"/>
      <c r="H63" s="5"/>
      <c r="I63" s="5"/>
      <c r="J63" s="5"/>
    </row>
    <row r="64" spans="1:10" ht="25.5">
      <c r="A64" s="16" t="s">
        <v>102</v>
      </c>
      <c r="B64" s="17">
        <v>4546</v>
      </c>
      <c r="C64" s="5"/>
      <c r="D64" s="5"/>
      <c r="E64" s="5"/>
      <c r="F64" s="5"/>
      <c r="G64" s="5"/>
      <c r="H64" s="5"/>
      <c r="I64" s="5"/>
      <c r="J64" s="5"/>
    </row>
    <row r="65" spans="1:5">
      <c r="A65" s="43"/>
      <c r="B65" s="43"/>
      <c r="C65" s="43"/>
      <c r="D65" s="43"/>
      <c r="E65" s="43"/>
    </row>
    <row r="66" spans="1:5">
      <c r="A66" s="43"/>
      <c r="B66" s="43"/>
      <c r="C66" s="43"/>
      <c r="D66" s="43"/>
      <c r="E66" s="43"/>
    </row>
    <row r="67" spans="1:5">
      <c r="A67" s="95" t="s">
        <v>375</v>
      </c>
      <c r="B67" s="96"/>
      <c r="C67" s="96"/>
      <c r="D67" s="96"/>
      <c r="E67" s="96"/>
    </row>
    <row r="68" spans="1:5">
      <c r="A68" s="11"/>
    </row>
    <row r="69" spans="1:5">
      <c r="A69" s="95" t="s">
        <v>376</v>
      </c>
      <c r="B69" s="96"/>
      <c r="C69" s="96"/>
      <c r="D69" s="96"/>
      <c r="E69" s="96"/>
    </row>
    <row r="70" spans="1:5">
      <c r="A70" s="11"/>
    </row>
    <row r="71" spans="1:5">
      <c r="A71" s="95" t="s">
        <v>377</v>
      </c>
      <c r="B71" s="96"/>
      <c r="C71" s="96"/>
      <c r="D71" s="96"/>
      <c r="E71" s="96"/>
    </row>
    <row r="72" spans="1:5">
      <c r="A72" s="43"/>
      <c r="B72" s="43"/>
      <c r="C72" s="43"/>
      <c r="D72" s="43"/>
      <c r="E72" s="43"/>
    </row>
    <row r="73" spans="1:5">
      <c r="A73" s="43"/>
      <c r="B73" s="43"/>
      <c r="C73" s="43"/>
      <c r="D73" s="43"/>
      <c r="E73" s="43"/>
    </row>
    <row r="74" spans="1:5">
      <c r="A74" s="43"/>
      <c r="B74" s="43"/>
      <c r="C74" s="43"/>
      <c r="D74" s="43"/>
      <c r="E74" s="43"/>
    </row>
    <row r="75" spans="1:5">
      <c r="A75" s="43"/>
      <c r="B75" s="43"/>
      <c r="C75" s="43"/>
      <c r="D75" s="43"/>
      <c r="E75" s="43"/>
    </row>
    <row r="76" spans="1:5">
      <c r="A76" s="43"/>
      <c r="B76" s="43"/>
      <c r="C76" s="43"/>
      <c r="D76" s="43"/>
      <c r="E76" s="43"/>
    </row>
    <row r="77" spans="1:5">
      <c r="A77" s="43"/>
      <c r="B77" s="43"/>
      <c r="C77" s="43"/>
      <c r="D77" s="43"/>
      <c r="E77" s="43"/>
    </row>
    <row r="78" spans="1:5">
      <c r="A78" s="43"/>
      <c r="B78" s="43"/>
      <c r="C78" s="43"/>
      <c r="D78" s="43"/>
      <c r="E78" s="43"/>
    </row>
    <row r="79" spans="1:5">
      <c r="A79" s="43"/>
      <c r="B79" s="43"/>
      <c r="C79" s="43"/>
      <c r="D79" s="43"/>
      <c r="E79" s="43"/>
    </row>
    <row r="80" spans="1:5">
      <c r="A80" s="43"/>
      <c r="B80" s="43"/>
      <c r="C80" s="43"/>
      <c r="D80" s="43"/>
      <c r="E80" s="43"/>
    </row>
    <row r="81" spans="1:5">
      <c r="A81" s="43"/>
      <c r="B81" s="43"/>
      <c r="C81" s="43"/>
      <c r="D81" s="43"/>
      <c r="E81" s="43"/>
    </row>
    <row r="82" spans="1:5">
      <c r="A82" s="43"/>
      <c r="B82" s="43"/>
      <c r="C82" s="43"/>
      <c r="D82" s="43"/>
      <c r="E82" s="43"/>
    </row>
    <row r="83" spans="1:5">
      <c r="A83" s="43"/>
      <c r="B83" s="43"/>
      <c r="C83" s="43"/>
      <c r="D83" s="43"/>
      <c r="E83" s="43"/>
    </row>
    <row r="84" spans="1:5">
      <c r="A84" s="43"/>
      <c r="B84" s="43"/>
      <c r="C84" s="43"/>
      <c r="D84" s="43"/>
      <c r="E84" s="43"/>
    </row>
    <row r="85" spans="1:5">
      <c r="A85" s="43"/>
      <c r="B85" s="43"/>
      <c r="C85" s="43"/>
      <c r="D85" s="43"/>
      <c r="E85" s="43"/>
    </row>
    <row r="86" spans="1:5">
      <c r="A86" s="43"/>
      <c r="B86" s="43"/>
      <c r="C86" s="43"/>
      <c r="D86" s="43"/>
      <c r="E86" s="43"/>
    </row>
    <row r="87" spans="1:5">
      <c r="A87" s="43"/>
      <c r="B87" s="43"/>
      <c r="C87" s="43"/>
      <c r="D87" s="43"/>
      <c r="E87" s="43"/>
    </row>
    <row r="88" spans="1:5">
      <c r="A88" s="43"/>
      <c r="B88" s="43"/>
      <c r="C88" s="43"/>
      <c r="D88" s="43"/>
      <c r="E88" s="43"/>
    </row>
    <row r="89" spans="1:5">
      <c r="A89" s="43"/>
      <c r="B89" s="43"/>
      <c r="C89" s="43"/>
      <c r="D89" s="43"/>
      <c r="E89" s="43"/>
    </row>
    <row r="90" spans="1:5">
      <c r="A90" s="43"/>
      <c r="B90" s="43"/>
      <c r="C90" s="43"/>
      <c r="D90" s="43"/>
      <c r="E90" s="43"/>
    </row>
    <row r="91" spans="1:5">
      <c r="A91" s="43"/>
      <c r="B91" s="43"/>
      <c r="C91" s="43"/>
      <c r="D91" s="43"/>
      <c r="E91" s="43"/>
    </row>
    <row r="92" spans="1:5">
      <c r="A92" s="43"/>
      <c r="B92" s="43"/>
      <c r="C92" s="43"/>
      <c r="D92" s="43"/>
      <c r="E92" s="43"/>
    </row>
    <row r="93" spans="1:5">
      <c r="A93" s="43"/>
      <c r="B93" s="43"/>
      <c r="C93" s="43"/>
      <c r="D93" s="43"/>
      <c r="E93" s="43"/>
    </row>
    <row r="94" spans="1:5">
      <c r="A94" s="43"/>
      <c r="B94" s="43"/>
      <c r="C94" s="43"/>
      <c r="D94" s="43"/>
      <c r="E94" s="43"/>
    </row>
  </sheetData>
  <mergeCells count="6">
    <mergeCell ref="A69:E69"/>
    <mergeCell ref="A71:E71"/>
    <mergeCell ref="A1:E1"/>
    <mergeCell ref="A2:E2"/>
    <mergeCell ref="A3:E3"/>
    <mergeCell ref="A67:E67"/>
  </mergeCells>
  <phoneticPr fontId="6" type="noConversion"/>
  <pageMargins left="0.39370078740157483" right="0.39370078740157483" top="0.39370078740157483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04"/>
  <sheetViews>
    <sheetView topLeftCell="A37" workbookViewId="0">
      <selection activeCell="A64" sqref="A64:E68"/>
    </sheetView>
  </sheetViews>
  <sheetFormatPr defaultRowHeight="12.75"/>
  <cols>
    <col min="1" max="1" width="41.5703125" customWidth="1"/>
    <col min="2" max="2" width="11.85546875" customWidth="1"/>
    <col min="3" max="3" width="11.42578125" customWidth="1"/>
    <col min="4" max="4" width="11.28515625" customWidth="1"/>
    <col min="5" max="5" width="13" customWidth="1"/>
  </cols>
  <sheetData>
    <row r="1" spans="1:5">
      <c r="A1" s="97" t="s">
        <v>37</v>
      </c>
      <c r="B1" s="97"/>
      <c r="C1" s="97"/>
      <c r="D1" s="97"/>
      <c r="E1" s="97"/>
    </row>
    <row r="2" spans="1:5">
      <c r="A2" s="97" t="s">
        <v>36</v>
      </c>
      <c r="B2" s="97"/>
      <c r="C2" s="97"/>
      <c r="D2" s="97"/>
      <c r="E2" s="97"/>
    </row>
    <row r="3" spans="1:5" ht="15.75">
      <c r="A3" s="98" t="s">
        <v>352</v>
      </c>
      <c r="B3" s="98"/>
      <c r="C3" s="98"/>
      <c r="D3" s="98"/>
      <c r="E3" s="98"/>
    </row>
    <row r="4" spans="1:5">
      <c r="A4" s="12"/>
      <c r="B4" s="12"/>
      <c r="C4" s="12"/>
      <c r="D4" s="12"/>
      <c r="E4" s="12"/>
    </row>
    <row r="5" spans="1:5">
      <c r="A5" s="12"/>
      <c r="B5" s="12" t="s">
        <v>12</v>
      </c>
      <c r="C5" s="12"/>
      <c r="D5" s="12">
        <v>1928</v>
      </c>
      <c r="E5" s="12"/>
    </row>
    <row r="6" spans="1:5">
      <c r="A6" s="12"/>
      <c r="B6" s="12" t="s">
        <v>4</v>
      </c>
      <c r="C6" s="12"/>
      <c r="D6" s="12">
        <v>45</v>
      </c>
      <c r="E6" s="12"/>
    </row>
    <row r="7" spans="1:5">
      <c r="A7" s="12"/>
      <c r="B7" s="12" t="s">
        <v>38</v>
      </c>
      <c r="C7" s="12"/>
      <c r="D7" s="12">
        <v>85</v>
      </c>
      <c r="E7" s="12"/>
    </row>
    <row r="8" spans="1:5">
      <c r="A8" s="12"/>
      <c r="B8" s="12"/>
      <c r="C8" s="12"/>
      <c r="D8" s="12"/>
      <c r="E8" s="12"/>
    </row>
    <row r="9" spans="1:5">
      <c r="A9" s="24"/>
      <c r="B9" s="75" t="s">
        <v>0</v>
      </c>
      <c r="C9" s="75" t="s">
        <v>9</v>
      </c>
      <c r="D9" s="75" t="s">
        <v>8</v>
      </c>
      <c r="E9" s="75" t="s">
        <v>1</v>
      </c>
    </row>
    <row r="10" spans="1:5">
      <c r="A10" s="72" t="s">
        <v>10</v>
      </c>
      <c r="B10" s="25">
        <v>-1690</v>
      </c>
      <c r="C10" s="25">
        <v>-1819</v>
      </c>
      <c r="D10" s="25">
        <v>-505</v>
      </c>
      <c r="E10" s="25">
        <f t="shared" ref="E10:E18" si="0">B10+C10+D10</f>
        <v>-4014</v>
      </c>
    </row>
    <row r="11" spans="1:5">
      <c r="A11" s="72" t="s">
        <v>5</v>
      </c>
      <c r="B11" s="26">
        <v>-122106</v>
      </c>
      <c r="C11" s="26">
        <v>6678</v>
      </c>
      <c r="D11" s="26">
        <f>366000-516639</f>
        <v>-150639</v>
      </c>
      <c r="E11" s="26">
        <f t="shared" si="0"/>
        <v>-266067</v>
      </c>
    </row>
    <row r="12" spans="1:5">
      <c r="A12" s="72" t="s">
        <v>2</v>
      </c>
      <c r="B12" s="25">
        <v>102016</v>
      </c>
      <c r="C12" s="25">
        <v>110344</v>
      </c>
      <c r="D12" s="25">
        <v>32801</v>
      </c>
      <c r="E12" s="25">
        <f t="shared" si="0"/>
        <v>245161</v>
      </c>
    </row>
    <row r="13" spans="1:5">
      <c r="A13" s="72" t="s">
        <v>3</v>
      </c>
      <c r="B13" s="25">
        <v>103706</v>
      </c>
      <c r="C13" s="25">
        <v>112163</v>
      </c>
      <c r="D13" s="25">
        <v>33306</v>
      </c>
      <c r="E13" s="25">
        <f t="shared" si="0"/>
        <v>249175</v>
      </c>
    </row>
    <row r="14" spans="1:5">
      <c r="A14" s="72" t="s">
        <v>155</v>
      </c>
      <c r="B14" s="25">
        <v>12267</v>
      </c>
      <c r="C14" s="25"/>
      <c r="D14" s="25"/>
      <c r="E14" s="25"/>
    </row>
    <row r="15" spans="1:5">
      <c r="A15" s="72" t="s">
        <v>41</v>
      </c>
      <c r="B15" s="71">
        <v>8482</v>
      </c>
      <c r="C15" s="25"/>
      <c r="D15" s="25"/>
      <c r="E15" s="25">
        <f t="shared" si="0"/>
        <v>8482</v>
      </c>
    </row>
    <row r="16" spans="1:5">
      <c r="A16" s="72" t="s">
        <v>6</v>
      </c>
      <c r="B16" s="25">
        <f>B22</f>
        <v>160634</v>
      </c>
      <c r="C16" s="25">
        <f>B49</f>
        <v>88827</v>
      </c>
      <c r="D16" s="25">
        <v>0</v>
      </c>
      <c r="E16" s="25">
        <f t="shared" si="0"/>
        <v>249461</v>
      </c>
    </row>
    <row r="17" spans="1:5">
      <c r="A17" s="74" t="s">
        <v>7</v>
      </c>
      <c r="B17" s="26">
        <f>B11+B13+B14+B15-B16</f>
        <v>-158285</v>
      </c>
      <c r="C17" s="26">
        <f>C11+C13-C16</f>
        <v>30014</v>
      </c>
      <c r="D17" s="26">
        <f>D11+D13-D16</f>
        <v>-117333</v>
      </c>
      <c r="E17" s="26">
        <f t="shared" si="0"/>
        <v>-245604</v>
      </c>
    </row>
    <row r="18" spans="1:5">
      <c r="A18" s="72" t="s">
        <v>11</v>
      </c>
      <c r="B18" s="27">
        <v>5.5300002098083496</v>
      </c>
      <c r="C18" s="27">
        <v>4.7699999809265137</v>
      </c>
      <c r="D18" s="27">
        <v>1.5299999713897705</v>
      </c>
      <c r="E18" s="27">
        <f t="shared" si="0"/>
        <v>11.830000162124634</v>
      </c>
    </row>
    <row r="19" spans="1:5">
      <c r="A19" s="6" t="s">
        <v>91</v>
      </c>
      <c r="B19" s="54">
        <f>B16/D5/12</f>
        <v>6.9430325034578146</v>
      </c>
      <c r="C19" s="6"/>
      <c r="D19" s="6"/>
      <c r="E19" s="6"/>
    </row>
    <row r="20" spans="1:5">
      <c r="A20" s="30"/>
      <c r="B20" s="30"/>
      <c r="C20" s="30"/>
      <c r="D20" s="30"/>
      <c r="E20" s="30"/>
    </row>
    <row r="21" spans="1:5">
      <c r="A21" s="36"/>
      <c r="B21" s="36"/>
      <c r="C21" s="36"/>
      <c r="D21" s="36"/>
      <c r="E21" s="36"/>
    </row>
    <row r="22" spans="1:5">
      <c r="A22" s="61" t="s">
        <v>40</v>
      </c>
      <c r="B22" s="61">
        <f>SUM(B23:B48)</f>
        <v>160634</v>
      </c>
      <c r="C22" s="62"/>
      <c r="D22" s="62"/>
      <c r="E22" s="62"/>
    </row>
    <row r="23" spans="1:5" ht="25.5">
      <c r="A23" s="16" t="s">
        <v>348</v>
      </c>
      <c r="B23" s="63">
        <v>38782</v>
      </c>
      <c r="C23" s="62"/>
      <c r="D23" s="62"/>
      <c r="E23" s="62"/>
    </row>
    <row r="24" spans="1:5" ht="25.5">
      <c r="A24" s="16" t="s">
        <v>349</v>
      </c>
      <c r="B24" s="63">
        <v>9348</v>
      </c>
      <c r="C24" s="62"/>
      <c r="D24" s="62"/>
      <c r="E24" s="62"/>
    </row>
    <row r="25" spans="1:5">
      <c r="A25" s="44" t="s">
        <v>344</v>
      </c>
      <c r="B25" s="64">
        <v>19435</v>
      </c>
      <c r="C25" s="62"/>
      <c r="D25" s="62"/>
      <c r="E25" s="62"/>
    </row>
    <row r="26" spans="1:5">
      <c r="A26" s="44" t="s">
        <v>76</v>
      </c>
      <c r="B26" s="64">
        <v>4491</v>
      </c>
      <c r="C26" s="62"/>
      <c r="D26" s="62"/>
      <c r="E26" s="62"/>
    </row>
    <row r="27" spans="1:5">
      <c r="A27" s="44" t="s">
        <v>13</v>
      </c>
      <c r="B27" s="63">
        <v>1954</v>
      </c>
      <c r="C27" s="62"/>
      <c r="D27" s="62"/>
      <c r="E27" s="62"/>
    </row>
    <row r="28" spans="1:5" ht="25.5">
      <c r="A28" s="44" t="s">
        <v>39</v>
      </c>
      <c r="B28" s="65">
        <v>6900</v>
      </c>
      <c r="C28" s="62"/>
      <c r="D28" s="62"/>
      <c r="E28" s="62"/>
    </row>
    <row r="29" spans="1:5">
      <c r="A29" s="44" t="s">
        <v>54</v>
      </c>
      <c r="B29" s="63">
        <v>248</v>
      </c>
      <c r="C29" s="62"/>
      <c r="D29" s="62"/>
      <c r="E29" s="62"/>
    </row>
    <row r="30" spans="1:5">
      <c r="A30" s="44" t="s">
        <v>24</v>
      </c>
      <c r="B30" s="63">
        <v>1141</v>
      </c>
      <c r="C30" s="62"/>
      <c r="D30" s="62"/>
      <c r="E30" s="62"/>
    </row>
    <row r="31" spans="1:5">
      <c r="A31" s="44" t="s">
        <v>25</v>
      </c>
      <c r="B31" s="63">
        <v>995</v>
      </c>
      <c r="C31" s="62"/>
      <c r="D31" s="62"/>
      <c r="E31" s="62"/>
    </row>
    <row r="32" spans="1:5">
      <c r="A32" s="44" t="s">
        <v>26</v>
      </c>
      <c r="B32" s="63">
        <v>1138</v>
      </c>
      <c r="C32" s="62"/>
      <c r="D32" s="62"/>
      <c r="E32" s="62"/>
    </row>
    <row r="33" spans="1:5">
      <c r="A33" s="44" t="s">
        <v>56</v>
      </c>
      <c r="B33" s="63">
        <v>1522</v>
      </c>
      <c r="C33" s="62"/>
      <c r="D33" s="62"/>
      <c r="E33" s="62"/>
    </row>
    <row r="34" spans="1:5">
      <c r="A34" s="44" t="s">
        <v>27</v>
      </c>
      <c r="B34" s="63">
        <v>3334</v>
      </c>
      <c r="C34" s="62"/>
      <c r="D34" s="62"/>
      <c r="E34" s="62"/>
    </row>
    <row r="35" spans="1:5">
      <c r="A35" s="44" t="s">
        <v>257</v>
      </c>
      <c r="B35" s="63">
        <v>18281</v>
      </c>
      <c r="C35" s="62"/>
      <c r="D35" s="62"/>
      <c r="E35" s="62"/>
    </row>
    <row r="36" spans="1:5">
      <c r="A36" s="44" t="s">
        <v>28</v>
      </c>
      <c r="B36" s="63">
        <v>3482</v>
      </c>
      <c r="C36" s="62"/>
      <c r="D36" s="62"/>
      <c r="E36" s="62"/>
    </row>
    <row r="37" spans="1:5">
      <c r="A37" s="44" t="s">
        <v>29</v>
      </c>
      <c r="B37" s="63">
        <v>180</v>
      </c>
      <c r="C37" s="62"/>
      <c r="D37" s="62"/>
      <c r="E37" s="62"/>
    </row>
    <row r="38" spans="1:5">
      <c r="A38" s="41" t="s">
        <v>42</v>
      </c>
      <c r="B38" s="63">
        <v>24977</v>
      </c>
      <c r="C38" s="62"/>
      <c r="D38" s="62"/>
      <c r="E38" s="62"/>
    </row>
    <row r="39" spans="1:5">
      <c r="A39" s="41" t="s">
        <v>43</v>
      </c>
      <c r="B39" s="63">
        <v>6096</v>
      </c>
      <c r="C39" s="62"/>
      <c r="D39" s="62"/>
      <c r="E39" s="62"/>
    </row>
    <row r="40" spans="1:5">
      <c r="A40" s="41" t="s">
        <v>44</v>
      </c>
      <c r="B40" s="63">
        <v>2504</v>
      </c>
      <c r="C40" s="62"/>
      <c r="D40" s="62"/>
      <c r="E40" s="62"/>
    </row>
    <row r="41" spans="1:5">
      <c r="A41" s="41" t="s">
        <v>30</v>
      </c>
      <c r="B41" s="63">
        <v>434</v>
      </c>
      <c r="C41" s="62"/>
      <c r="D41" s="62"/>
      <c r="E41" s="62"/>
    </row>
    <row r="42" spans="1:5">
      <c r="A42" s="41" t="s">
        <v>31</v>
      </c>
      <c r="B42" s="63">
        <v>512</v>
      </c>
      <c r="C42" s="62"/>
      <c r="D42" s="62"/>
      <c r="E42" s="62"/>
    </row>
    <row r="43" spans="1:5">
      <c r="A43" s="41" t="s">
        <v>32</v>
      </c>
      <c r="B43" s="63">
        <v>1672</v>
      </c>
      <c r="C43" s="62"/>
      <c r="D43" s="62"/>
      <c r="E43" s="62"/>
    </row>
    <row r="44" spans="1:5">
      <c r="A44" s="41" t="s">
        <v>33</v>
      </c>
      <c r="B44" s="63">
        <v>1024</v>
      </c>
      <c r="C44" s="62"/>
      <c r="D44" s="62"/>
      <c r="E44" s="62"/>
    </row>
    <row r="45" spans="1:5">
      <c r="A45" s="41" t="s">
        <v>34</v>
      </c>
      <c r="B45" s="63">
        <v>631</v>
      </c>
      <c r="C45" s="62"/>
      <c r="D45" s="62"/>
      <c r="E45" s="62"/>
    </row>
    <row r="46" spans="1:5">
      <c r="A46" s="41" t="s">
        <v>35</v>
      </c>
      <c r="B46" s="63">
        <v>228</v>
      </c>
      <c r="C46" s="62"/>
      <c r="D46" s="62"/>
      <c r="E46" s="62"/>
    </row>
    <row r="47" spans="1:5">
      <c r="A47" s="41" t="s">
        <v>45</v>
      </c>
      <c r="B47" s="63">
        <v>9095</v>
      </c>
      <c r="C47" s="62"/>
      <c r="D47" s="62"/>
      <c r="E47" s="62"/>
    </row>
    <row r="48" spans="1:5">
      <c r="A48" s="41" t="s">
        <v>46</v>
      </c>
      <c r="B48" s="63">
        <v>2230</v>
      </c>
      <c r="C48" s="62"/>
      <c r="D48" s="62"/>
      <c r="E48" s="62"/>
    </row>
    <row r="49" spans="1:10">
      <c r="A49" s="57" t="s">
        <v>47</v>
      </c>
      <c r="B49" s="66">
        <f>SUM(B50:B61)</f>
        <v>88827</v>
      </c>
      <c r="C49" s="62"/>
      <c r="D49" s="62"/>
      <c r="E49" s="62"/>
    </row>
    <row r="50" spans="1:10" ht="25.5">
      <c r="A50" s="16" t="s">
        <v>309</v>
      </c>
      <c r="B50" s="17">
        <v>40219</v>
      </c>
      <c r="C50" s="5"/>
      <c r="D50" s="5"/>
      <c r="E50" s="5"/>
      <c r="F50" s="5"/>
      <c r="G50" s="5"/>
      <c r="H50" s="5"/>
      <c r="I50" s="5"/>
      <c r="J50" s="5"/>
    </row>
    <row r="51" spans="1:10">
      <c r="A51" s="16" t="s">
        <v>310</v>
      </c>
      <c r="B51" s="17">
        <v>18988</v>
      </c>
      <c r="C51" s="5"/>
      <c r="D51" s="5"/>
      <c r="E51" s="5"/>
      <c r="F51" s="5"/>
      <c r="G51" s="5"/>
      <c r="H51" s="5"/>
      <c r="I51" s="5"/>
      <c r="J51" s="5"/>
    </row>
    <row r="52" spans="1:10">
      <c r="A52" s="16" t="s">
        <v>63</v>
      </c>
      <c r="B52" s="17">
        <v>54</v>
      </c>
      <c r="C52" s="5"/>
      <c r="D52" s="5"/>
      <c r="E52" s="5"/>
      <c r="F52" s="5"/>
      <c r="G52" s="5"/>
      <c r="H52" s="5"/>
      <c r="I52" s="5"/>
      <c r="J52" s="5"/>
    </row>
    <row r="53" spans="1:10">
      <c r="A53" s="16" t="s">
        <v>15</v>
      </c>
      <c r="B53" s="17">
        <v>40</v>
      </c>
      <c r="C53" s="5"/>
      <c r="D53" s="5"/>
      <c r="E53" s="5"/>
      <c r="F53" s="5"/>
      <c r="G53" s="5"/>
      <c r="H53" s="5"/>
      <c r="I53" s="5"/>
      <c r="J53" s="5"/>
    </row>
    <row r="54" spans="1:10" ht="25.5">
      <c r="A54" s="16" t="s">
        <v>80</v>
      </c>
      <c r="B54" s="17">
        <v>9450</v>
      </c>
      <c r="C54" s="5"/>
      <c r="D54" s="5"/>
      <c r="E54" s="5"/>
      <c r="F54" s="5"/>
      <c r="G54" s="5"/>
      <c r="H54" s="5"/>
      <c r="I54" s="5"/>
      <c r="J54" s="5"/>
    </row>
    <row r="55" spans="1:10" ht="25.5">
      <c r="A55" s="16" t="s">
        <v>311</v>
      </c>
      <c r="B55" s="17">
        <v>8827</v>
      </c>
      <c r="C55" s="5"/>
      <c r="D55" s="5"/>
      <c r="E55" s="5"/>
      <c r="F55" s="5"/>
      <c r="G55" s="5"/>
      <c r="H55" s="5"/>
      <c r="I55" s="5"/>
      <c r="J55" s="5"/>
    </row>
    <row r="56" spans="1:10">
      <c r="A56" s="16" t="s">
        <v>78</v>
      </c>
      <c r="B56" s="17">
        <v>41</v>
      </c>
      <c r="C56" s="5"/>
      <c r="D56" s="5"/>
      <c r="E56" s="5"/>
      <c r="F56" s="5"/>
      <c r="G56" s="5"/>
      <c r="H56" s="5"/>
      <c r="I56" s="5"/>
      <c r="J56" s="5"/>
    </row>
    <row r="57" spans="1:10">
      <c r="A57" s="16" t="s">
        <v>287</v>
      </c>
      <c r="B57" s="17">
        <v>25</v>
      </c>
      <c r="C57" s="5"/>
      <c r="D57" s="5"/>
      <c r="E57" s="5"/>
      <c r="F57" s="5"/>
      <c r="G57" s="5"/>
      <c r="H57" s="5"/>
      <c r="I57" s="5"/>
      <c r="J57" s="5"/>
    </row>
    <row r="58" spans="1:10">
      <c r="A58" s="16" t="s">
        <v>345</v>
      </c>
      <c r="B58" s="17">
        <v>4838</v>
      </c>
      <c r="C58" s="5"/>
      <c r="D58" s="5"/>
      <c r="E58" s="5"/>
      <c r="F58" s="5"/>
      <c r="G58" s="5"/>
      <c r="H58" s="5"/>
      <c r="I58" s="5"/>
      <c r="J58" s="5"/>
    </row>
    <row r="59" spans="1:10">
      <c r="A59" s="16" t="s">
        <v>347</v>
      </c>
      <c r="B59" s="17">
        <v>927</v>
      </c>
      <c r="C59" s="5"/>
      <c r="D59" s="5"/>
      <c r="E59" s="5"/>
      <c r="F59" s="5"/>
      <c r="G59" s="5"/>
      <c r="H59" s="5"/>
      <c r="I59" s="5"/>
      <c r="J59" s="5"/>
    </row>
    <row r="60" spans="1:10">
      <c r="A60" s="16" t="s">
        <v>346</v>
      </c>
      <c r="B60" s="17">
        <v>872</v>
      </c>
      <c r="C60" s="5"/>
      <c r="D60" s="5"/>
      <c r="E60" s="5"/>
      <c r="F60" s="5"/>
      <c r="G60" s="5"/>
      <c r="H60" s="5"/>
      <c r="I60" s="5"/>
      <c r="J60" s="5"/>
    </row>
    <row r="61" spans="1:10" ht="25.5">
      <c r="A61" s="16" t="s">
        <v>102</v>
      </c>
      <c r="B61" s="17">
        <v>4546</v>
      </c>
      <c r="C61" s="5"/>
      <c r="D61" s="5"/>
      <c r="E61" s="5"/>
      <c r="F61" s="5"/>
      <c r="G61" s="5"/>
      <c r="H61" s="5"/>
      <c r="I61" s="5"/>
      <c r="J61" s="5"/>
    </row>
    <row r="62" spans="1:10">
      <c r="A62" s="43"/>
      <c r="B62" s="43"/>
      <c r="C62" s="43"/>
      <c r="D62" s="43"/>
    </row>
    <row r="63" spans="1:10">
      <c r="A63" s="43"/>
      <c r="B63" s="43"/>
      <c r="C63" s="43"/>
      <c r="D63" s="43"/>
    </row>
    <row r="64" spans="1:10">
      <c r="A64" s="95" t="s">
        <v>375</v>
      </c>
      <c r="B64" s="96"/>
      <c r="C64" s="96"/>
      <c r="D64" s="96"/>
      <c r="E64" s="96"/>
    </row>
    <row r="65" spans="1:5">
      <c r="A65" s="11"/>
    </row>
    <row r="66" spans="1:5">
      <c r="A66" s="95" t="s">
        <v>376</v>
      </c>
      <c r="B66" s="96"/>
      <c r="C66" s="96"/>
      <c r="D66" s="96"/>
      <c r="E66" s="96"/>
    </row>
    <row r="67" spans="1:5">
      <c r="A67" s="11"/>
    </row>
    <row r="68" spans="1:5">
      <c r="A68" s="95" t="s">
        <v>377</v>
      </c>
      <c r="B68" s="96"/>
      <c r="C68" s="96"/>
      <c r="D68" s="96"/>
      <c r="E68" s="96"/>
    </row>
    <row r="69" spans="1:5">
      <c r="A69" s="43"/>
      <c r="B69" s="43"/>
      <c r="C69" s="43"/>
      <c r="D69" s="43"/>
    </row>
    <row r="70" spans="1:5">
      <c r="A70" s="43"/>
      <c r="B70" s="43"/>
      <c r="C70" s="43"/>
      <c r="D70" s="43"/>
    </row>
    <row r="71" spans="1:5">
      <c r="A71" s="43"/>
      <c r="B71" s="43"/>
      <c r="C71" s="43"/>
      <c r="D71" s="43"/>
    </row>
    <row r="72" spans="1:5">
      <c r="A72" s="43"/>
      <c r="B72" s="43"/>
      <c r="C72" s="43"/>
      <c r="D72" s="43"/>
    </row>
    <row r="73" spans="1:5">
      <c r="A73" s="43"/>
      <c r="B73" s="43"/>
      <c r="C73" s="43"/>
      <c r="D73" s="43"/>
    </row>
    <row r="74" spans="1:5">
      <c r="A74" s="43"/>
      <c r="B74" s="43"/>
      <c r="C74" s="43"/>
      <c r="D74" s="43"/>
    </row>
    <row r="75" spans="1:5">
      <c r="A75" s="43"/>
      <c r="B75" s="43"/>
      <c r="C75" s="43"/>
      <c r="D75" s="43"/>
    </row>
    <row r="76" spans="1:5">
      <c r="A76" s="43"/>
      <c r="B76" s="43"/>
      <c r="C76" s="43"/>
      <c r="D76" s="43"/>
    </row>
    <row r="77" spans="1:5">
      <c r="A77" s="43"/>
      <c r="B77" s="43"/>
      <c r="C77" s="43"/>
      <c r="D77" s="43"/>
    </row>
    <row r="78" spans="1:5">
      <c r="A78" s="43"/>
      <c r="B78" s="43"/>
      <c r="C78" s="43"/>
      <c r="D78" s="43"/>
    </row>
    <row r="79" spans="1:5">
      <c r="A79" s="43"/>
      <c r="B79" s="43"/>
      <c r="C79" s="43"/>
      <c r="D79" s="43"/>
    </row>
    <row r="80" spans="1:5">
      <c r="A80" s="43"/>
      <c r="B80" s="43"/>
      <c r="C80" s="43"/>
      <c r="D80" s="43"/>
    </row>
    <row r="81" spans="1:4">
      <c r="A81" s="43"/>
      <c r="B81" s="43"/>
      <c r="C81" s="43"/>
      <c r="D81" s="43"/>
    </row>
    <row r="82" spans="1:4">
      <c r="A82" s="43"/>
      <c r="B82" s="43"/>
      <c r="C82" s="43"/>
      <c r="D82" s="43"/>
    </row>
    <row r="83" spans="1:4">
      <c r="A83" s="43"/>
      <c r="B83" s="43"/>
      <c r="C83" s="43"/>
      <c r="D83" s="43"/>
    </row>
    <row r="84" spans="1:4">
      <c r="A84" s="43"/>
      <c r="B84" s="43"/>
      <c r="C84" s="43"/>
      <c r="D84" s="43"/>
    </row>
    <row r="85" spans="1:4">
      <c r="A85" s="43"/>
      <c r="B85" s="43"/>
      <c r="C85" s="43"/>
      <c r="D85" s="43"/>
    </row>
    <row r="86" spans="1:4">
      <c r="A86" s="43"/>
      <c r="B86" s="43"/>
      <c r="C86" s="43"/>
      <c r="D86" s="43"/>
    </row>
    <row r="87" spans="1:4">
      <c r="A87" s="43"/>
      <c r="B87" s="43"/>
      <c r="C87" s="43"/>
      <c r="D87" s="43"/>
    </row>
    <row r="88" spans="1:4">
      <c r="A88" s="43"/>
      <c r="B88" s="43"/>
      <c r="C88" s="43"/>
      <c r="D88" s="43"/>
    </row>
    <row r="89" spans="1:4">
      <c r="A89" s="43"/>
      <c r="B89" s="43"/>
      <c r="C89" s="43"/>
      <c r="D89" s="43"/>
    </row>
    <row r="90" spans="1:4">
      <c r="A90" s="43"/>
      <c r="B90" s="43"/>
      <c r="C90" s="43"/>
      <c r="D90" s="43"/>
    </row>
    <row r="91" spans="1:4">
      <c r="A91" s="43"/>
      <c r="B91" s="43"/>
      <c r="C91" s="43"/>
      <c r="D91" s="43"/>
    </row>
    <row r="92" spans="1:4">
      <c r="A92" s="43"/>
      <c r="B92" s="43"/>
      <c r="C92" s="43"/>
      <c r="D92" s="43"/>
    </row>
    <row r="93" spans="1:4">
      <c r="A93" s="43"/>
      <c r="B93" s="43"/>
      <c r="C93" s="43"/>
      <c r="D93" s="43"/>
    </row>
    <row r="94" spans="1:4">
      <c r="A94" s="43"/>
      <c r="B94" s="43"/>
      <c r="C94" s="43"/>
      <c r="D94" s="43"/>
    </row>
    <row r="95" spans="1:4">
      <c r="A95" s="43"/>
      <c r="B95" s="43"/>
      <c r="C95" s="43"/>
      <c r="D95" s="43"/>
    </row>
    <row r="96" spans="1:4">
      <c r="A96" s="43"/>
      <c r="B96" s="43"/>
      <c r="C96" s="43"/>
      <c r="D96" s="43"/>
    </row>
    <row r="97" spans="1:4">
      <c r="A97" s="43"/>
      <c r="B97" s="43"/>
      <c r="C97" s="43"/>
      <c r="D97" s="43"/>
    </row>
    <row r="98" spans="1:4">
      <c r="A98" s="43"/>
      <c r="B98" s="43"/>
      <c r="C98" s="43"/>
      <c r="D98" s="43"/>
    </row>
    <row r="99" spans="1:4">
      <c r="A99" s="43"/>
      <c r="B99" s="43"/>
      <c r="C99" s="43"/>
      <c r="D99" s="43"/>
    </row>
    <row r="100" spans="1:4">
      <c r="A100" s="43"/>
      <c r="B100" s="43"/>
      <c r="C100" s="43"/>
      <c r="D100" s="43"/>
    </row>
    <row r="101" spans="1:4">
      <c r="A101" s="43"/>
      <c r="B101" s="43"/>
      <c r="C101" s="43"/>
      <c r="D101" s="43"/>
    </row>
    <row r="102" spans="1:4">
      <c r="A102" s="43"/>
      <c r="B102" s="43"/>
      <c r="C102" s="43"/>
      <c r="D102" s="43"/>
    </row>
    <row r="103" spans="1:4">
      <c r="A103" s="43"/>
      <c r="B103" s="43"/>
      <c r="C103" s="43"/>
      <c r="D103" s="43"/>
    </row>
    <row r="104" spans="1:4">
      <c r="A104" s="43"/>
      <c r="B104" s="43"/>
      <c r="C104" s="43"/>
      <c r="D104" s="43"/>
    </row>
  </sheetData>
  <mergeCells count="6">
    <mergeCell ref="A66:E66"/>
    <mergeCell ref="A68:E68"/>
    <mergeCell ref="A1:E1"/>
    <mergeCell ref="A2:E2"/>
    <mergeCell ref="A3:E3"/>
    <mergeCell ref="A64:E64"/>
  </mergeCells>
  <phoneticPr fontId="6" type="noConversion"/>
  <pageMargins left="0.39370078740157483" right="0.39370078740157483" top="0.39370078740157483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84"/>
  <sheetViews>
    <sheetView workbookViewId="0">
      <selection activeCell="C29" sqref="C29"/>
    </sheetView>
  </sheetViews>
  <sheetFormatPr defaultRowHeight="11.25"/>
  <cols>
    <col min="1" max="1" width="40.85546875" style="1" customWidth="1"/>
    <col min="2" max="2" width="15.28515625" style="1" customWidth="1"/>
    <col min="3" max="3" width="15" style="1" customWidth="1"/>
    <col min="4" max="4" width="12.85546875" style="1" customWidth="1"/>
    <col min="5" max="5" width="13" style="1" customWidth="1"/>
    <col min="6" max="6" width="5" style="1" customWidth="1"/>
    <col min="7" max="7" width="6" style="1" customWidth="1"/>
    <col min="8" max="8" width="6.28515625" style="1" customWidth="1"/>
    <col min="9" max="9" width="2.7109375" style="1" customWidth="1"/>
    <col min="10" max="10" width="6" style="1" customWidth="1"/>
    <col min="11" max="13" width="5.140625" style="1" customWidth="1"/>
    <col min="14" max="14" width="7.140625" style="3" customWidth="1"/>
    <col min="15" max="15" width="11.28515625" style="2" customWidth="1"/>
    <col min="16" max="16384" width="9.140625" style="1"/>
  </cols>
  <sheetData>
    <row r="1" spans="1:15" ht="13.5" customHeight="1">
      <c r="A1" s="98" t="s">
        <v>37</v>
      </c>
      <c r="B1" s="98"/>
      <c r="C1" s="98"/>
      <c r="D1" s="98"/>
      <c r="E1" s="98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98" t="s">
        <v>36</v>
      </c>
      <c r="B2" s="98"/>
      <c r="C2" s="98"/>
      <c r="D2" s="98"/>
      <c r="E2" s="98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" customHeight="1">
      <c r="A3" s="98"/>
      <c r="B3" s="98"/>
      <c r="C3" s="98"/>
      <c r="D3" s="98"/>
      <c r="E3" s="98"/>
      <c r="F3" s="31"/>
      <c r="G3" s="31"/>
      <c r="H3" s="31"/>
      <c r="I3" s="8"/>
      <c r="J3" s="8"/>
      <c r="K3" s="30"/>
      <c r="L3" s="32"/>
      <c r="M3" s="32"/>
      <c r="N3" s="32"/>
      <c r="O3" s="8"/>
    </row>
    <row r="4" spans="1:15" ht="12.75">
      <c r="A4" s="12"/>
      <c r="B4" s="12"/>
      <c r="C4" s="12"/>
      <c r="D4" s="12"/>
      <c r="E4" s="12"/>
      <c r="F4" s="31"/>
      <c r="G4" s="31"/>
      <c r="H4" s="31"/>
      <c r="I4" s="8"/>
      <c r="J4" s="8"/>
      <c r="K4" s="30"/>
      <c r="L4" s="33"/>
      <c r="M4" s="30"/>
      <c r="N4" s="34"/>
      <c r="O4" s="33"/>
    </row>
    <row r="5" spans="1:15" ht="16.5" customHeight="1">
      <c r="A5" s="12"/>
      <c r="B5" s="12" t="s">
        <v>12</v>
      </c>
      <c r="C5" s="12"/>
      <c r="D5" s="12">
        <v>1928</v>
      </c>
      <c r="E5" s="12"/>
      <c r="F5" s="31"/>
      <c r="G5" s="31"/>
      <c r="H5" s="31"/>
      <c r="I5" s="8"/>
      <c r="J5" s="8"/>
      <c r="K5" s="30"/>
      <c r="L5" s="30"/>
      <c r="M5" s="30"/>
      <c r="N5" s="34"/>
      <c r="O5" s="33"/>
    </row>
    <row r="6" spans="1:15" ht="15" customHeight="1">
      <c r="A6" s="12"/>
      <c r="B6" s="12" t="s">
        <v>4</v>
      </c>
      <c r="C6" s="12"/>
      <c r="D6" s="12">
        <v>45</v>
      </c>
      <c r="E6" s="12"/>
      <c r="F6" s="30"/>
      <c r="G6" s="30"/>
      <c r="H6" s="30"/>
      <c r="I6" s="30"/>
      <c r="J6" s="30"/>
      <c r="K6" s="30"/>
      <c r="L6" s="30"/>
      <c r="M6" s="30"/>
      <c r="N6" s="34"/>
      <c r="O6" s="33"/>
    </row>
    <row r="7" spans="1:15" ht="17.25" customHeight="1">
      <c r="A7" s="12"/>
      <c r="B7" s="12" t="s">
        <v>38</v>
      </c>
      <c r="C7" s="12"/>
      <c r="D7" s="12">
        <v>85</v>
      </c>
      <c r="E7" s="12"/>
      <c r="F7" s="6"/>
      <c r="G7" s="6"/>
      <c r="H7" s="6"/>
      <c r="I7" s="6"/>
      <c r="J7" s="6"/>
      <c r="K7" s="6"/>
      <c r="L7" s="30"/>
      <c r="M7" s="33"/>
      <c r="N7" s="34"/>
      <c r="O7" s="33"/>
    </row>
    <row r="8" spans="1:15" ht="12.75">
      <c r="A8" s="12"/>
      <c r="B8" s="12"/>
      <c r="C8" s="12"/>
      <c r="D8" s="12"/>
      <c r="E8" s="12"/>
      <c r="F8" s="8"/>
      <c r="G8" s="8"/>
      <c r="H8" s="8"/>
      <c r="I8" s="8"/>
      <c r="J8" s="8"/>
      <c r="K8" s="8"/>
      <c r="L8" s="30"/>
      <c r="M8" s="33"/>
      <c r="N8" s="34"/>
      <c r="O8" s="33"/>
    </row>
    <row r="9" spans="1:15" ht="12.75">
      <c r="A9" s="24"/>
      <c r="B9" s="75" t="s">
        <v>0</v>
      </c>
      <c r="C9" s="75" t="s">
        <v>9</v>
      </c>
      <c r="D9" s="75" t="s">
        <v>8</v>
      </c>
      <c r="E9" s="75" t="s">
        <v>1</v>
      </c>
      <c r="F9" s="8"/>
      <c r="G9" s="8"/>
      <c r="H9" s="8"/>
      <c r="I9" s="8"/>
      <c r="J9" s="8"/>
      <c r="K9" s="8"/>
      <c r="L9" s="30"/>
      <c r="M9" s="33"/>
      <c r="N9" s="34"/>
      <c r="O9" s="33"/>
    </row>
    <row r="10" spans="1:15" ht="12.75">
      <c r="A10" s="72" t="s">
        <v>10</v>
      </c>
      <c r="B10" s="25">
        <f>'Победы 2'!B10+'Победы 3 '!B10+'Победы 4'!B10+'Победы 5'!B10+'Победы 6'!B10+'Победы 7'!B10+'Победы 7-1'!B10+'Победы 8'!B10+'Победы 9'!B10+Акад.5!B10+'Акад.5-1'!B10+Акад.11!B10+Акад.13!B10+Акад.15!B10+Акад.17!B10+Вав.2!B10+Вав.4!B10+Вав.10!B10+Кор.4!B10+Кор.6!B10+Кор.8!B10</f>
        <v>112209</v>
      </c>
      <c r="C10" s="25">
        <f>'Победы 2'!C10+'Победы 3 '!C10+'Победы 4'!C10+'Победы 5'!C10+'Победы 6'!C10+'Победы 7'!C10+'Победы 7-1'!C10+'Победы 8'!C10+'Победы 9'!C10+Акад.5!C10+'Акад.5-1'!C10+Акад.11!C10+Акад.13!C10+Акад.15!C10+Акад.17!C10+Вав.2!C10+Вав.4!C10+Вав.10!C10+Кор.4!C10+Кор.6!C10+Кор.8!C10</f>
        <v>85462</v>
      </c>
      <c r="D10" s="25">
        <f>'Победы 2'!D10+'Победы 3 '!D10+'Победы 4'!D10+'Победы 5'!D10+'Победы 6'!D10+'Победы 7'!D10+'Победы 7-1'!D10+'Победы 8'!D10+'Победы 9'!D10+Акад.5!D10+'Акад.5-1'!D10+Акад.11!D10+Акад.13!D10+Акад.15!D10+Акад.17!D10+Вав.2!D10+Вав.4!D10+Вав.10!D10+Кор.4!D10+Кор.6!D10+Кор.8!D10</f>
        <v>47530</v>
      </c>
      <c r="E10" s="25">
        <f t="shared" ref="E10:E16" si="0">B10+C10+D10</f>
        <v>245201</v>
      </c>
      <c r="F10" s="8"/>
      <c r="G10" s="8"/>
      <c r="H10" s="8"/>
      <c r="I10" s="8"/>
      <c r="J10" s="8"/>
      <c r="K10" s="8"/>
      <c r="L10" s="30"/>
      <c r="M10" s="33"/>
      <c r="N10" s="34"/>
      <c r="O10" s="33"/>
    </row>
    <row r="11" spans="1:15" ht="15.75" customHeight="1">
      <c r="A11" s="72" t="s">
        <v>5</v>
      </c>
      <c r="B11" s="26">
        <f>'Победы 2'!B11+'Победы 3 '!B11+'Победы 4'!B11+'Победы 5'!B11+'Победы 6'!B11+'Победы 7'!B11+'Победы 7-1'!B11+'Победы 8'!B11+'Победы 9'!B11+Акад.5!B11+'Акад.5-1'!B11+Акад.11!B11+Акад.13!B11+Акад.15!B11+Акад.17!B11+Вав.2!B11+Вав.4!B11+Вав.10!B11+Кор.4!B11+Кор.6!B11+Кор.8!B11</f>
        <v>-5427453</v>
      </c>
      <c r="C11" s="26">
        <f>'Победы 2'!C11+'Победы 3 '!C11+'Победы 4'!C11+'Победы 5'!C11+'Победы 6'!C11+'Победы 7'!C11+'Победы 7-1'!C11+'Победы 8'!C11+'Победы 9'!C11+Акад.5!C11+'Акад.5-1'!C11+Акад.11!C11+Акад.13!C11+Акад.15!C11+Акад.17!C11+Вав.2!C11+Вав.4!C11+Вав.10!C11+Кор.4!C11+Кор.6!C11+Кор.8!C11</f>
        <v>12466638</v>
      </c>
      <c r="D11" s="26">
        <f>'Победы 2'!D11+'Победы 3 '!D11+'Победы 4'!D11+'Победы 5'!D11+'Победы 6'!D11+'Победы 7'!D11+'Победы 7-1'!D11+'Победы 8'!D11+'Победы 9'!D11+Акад.5!D11+'Акад.5-1'!D11+Акад.11!D11+Акад.13!D11+Акад.15!D11+Акад.17!D11+Вав.2!D11+Вав.4!D11+Вав.10!D11+Кор.4!D11+Кор.6!D11+Кор.8!D11</f>
        <v>-9945734</v>
      </c>
      <c r="E11" s="26">
        <f t="shared" si="0"/>
        <v>-2906549</v>
      </c>
      <c r="F11" s="8"/>
      <c r="G11" s="8"/>
      <c r="H11" s="8"/>
      <c r="I11" s="8"/>
      <c r="J11" s="8"/>
      <c r="K11" s="8"/>
      <c r="L11" s="30"/>
      <c r="M11" s="33"/>
      <c r="N11" s="34"/>
      <c r="O11" s="33"/>
    </row>
    <row r="12" spans="1:15" ht="12.75">
      <c r="A12" s="72" t="s">
        <v>2</v>
      </c>
      <c r="B12" s="25">
        <f>'Победы 2'!B12+'Победы 3 '!B12+'Победы 4'!B12+'Победы 5'!B12+'Победы 6'!B12+'Победы 7'!B12+'Победы 7-1'!B12+'Победы 8'!B12+'Победы 9'!B12+Акад.5!B12+'Акад.5-1'!B12+Акад.11!B12+Акад.13!B12+Акад.15!B12+Акад.17!B12+Вав.2!B12+Вав.4!B12+Вав.10!B12+Кор.4!B12+Кор.6!B12+Кор.8!B12</f>
        <v>6990125</v>
      </c>
      <c r="C12" s="25">
        <f>'Победы 2'!C12+'Победы 3 '!C12+'Победы 4'!C12+'Победы 5'!C12+'Победы 6'!C12+'Победы 7'!C12+'Победы 7-1'!C12+'Победы 8'!C12+'Победы 9'!C12+Акад.5!C12+'Акад.5-1'!C12+Акад.11!C12+Акад.13!C12+Акад.15!C12+Акад.17!C12+Вав.2!C12+Вав.4!C12+Вав.10!C12+Кор.4!C12+Кор.6!C12+Кор.8!C12</f>
        <v>6870204</v>
      </c>
      <c r="D12" s="25">
        <f>'Победы 2'!D12+'Победы 3 '!D12+'Победы 4'!D12+'Победы 5'!D12+'Победы 6'!D12+'Победы 7'!D12+'Победы 7-1'!D12+'Победы 8'!D12+'Победы 9'!D12+Акад.5!D12+'Акад.5-1'!D12+Акад.11!D12+Акад.13!D12+Акад.15!D12+Акад.17!D12+Вав.2!D12+Вав.4!D12+Вав.10!D12+Кор.4!D12+Кор.6!D12+Кор.8!D12</f>
        <v>1707072</v>
      </c>
      <c r="E12" s="25">
        <f t="shared" si="0"/>
        <v>15567401</v>
      </c>
      <c r="F12" s="8"/>
      <c r="G12" s="8"/>
      <c r="H12" s="8"/>
      <c r="I12" s="8"/>
      <c r="J12" s="8"/>
      <c r="K12" s="8"/>
      <c r="L12" s="30"/>
      <c r="M12" s="33"/>
      <c r="N12" s="34"/>
      <c r="O12" s="33"/>
    </row>
    <row r="13" spans="1:15" ht="12.75">
      <c r="A13" s="72" t="s">
        <v>3</v>
      </c>
      <c r="B13" s="25">
        <f>'Победы 2'!B13+'Победы 3 '!B13+'Победы 4'!B13+'Победы 5'!B13+'Победы 6'!B13+'Победы 7'!B13+'Победы 7-1'!B13+'Победы 8'!B13+'Победы 9'!B13+Акад.5!B13+'Акад.5-1'!B13+Акад.11!B13+Акад.13!B13+Акад.15!B13+Акад.17!B13+Вав.2!B13+Вав.4!B13+Вав.10!B13+Кор.4!B13+Кор.6!B13+Кор.8!B13</f>
        <v>6877916</v>
      </c>
      <c r="C13" s="25">
        <f>'Победы 2'!C13+'Победы 3 '!C13+'Победы 4'!C13+'Победы 5'!C13+'Победы 6'!C13+'Победы 7'!C13+'Победы 7-1'!C13+'Победы 8'!C13+'Победы 9'!C13+Акад.5!C13+'Акад.5-1'!C13+Акад.11!C13+Акад.13!C13+Акад.15!C13+Акад.17!C13+Вав.2!C13+Вав.4!C13+Вав.10!C13+Кор.4!C13+Кор.6!C13+Кор.8!C13</f>
        <v>6784742</v>
      </c>
      <c r="D13" s="25">
        <f>'Победы 2'!D13+'Победы 3 '!D13+'Победы 4'!D13+'Победы 5'!D13+'Победы 6'!D13+'Победы 7'!D13+'Победы 7-1'!D13+'Победы 8'!D13+'Победы 9'!D13+Акад.5!D13+'Акад.5-1'!D13+Акад.11!D13+Акад.13!D13+Акад.15!D13+Акад.17!D13+Вав.2!D13+Вав.4!D13+Вав.10!D13+Кор.4!D13+Кор.6!D13+Кор.8!D13</f>
        <v>1659542</v>
      </c>
      <c r="E13" s="25">
        <f t="shared" si="0"/>
        <v>15322200</v>
      </c>
      <c r="F13" s="8"/>
      <c r="G13" s="8"/>
      <c r="H13" s="8"/>
      <c r="I13" s="8"/>
      <c r="J13" s="8"/>
      <c r="K13" s="8"/>
      <c r="L13" s="30"/>
      <c r="M13" s="33"/>
      <c r="N13" s="34"/>
      <c r="O13" s="33"/>
    </row>
    <row r="14" spans="1:15" ht="12.75">
      <c r="A14" s="72" t="s">
        <v>155</v>
      </c>
      <c r="B14" s="25">
        <f>'Победы 2'!B14+'Победы 3 '!B14+'Победы 4'!B14+'Победы 5'!B14+'Победы 6'!B14+'Победы 7'!B14+'Победы 7-1'!B14+'Победы 8'!B14+'Победы 9'!B14+Акад.5!B14+'Акад.5-1'!B14+Акад.11!B14+Акад.13!B14+Акад.15!B14+Акад.17!B14+Вав.2!B14+Вав.4!B14+Вав.10!B14+Кор.4!B14+Кор.6!B14+Кор.8!B14</f>
        <v>669753</v>
      </c>
      <c r="C14" s="25">
        <f>'Победы 2'!C14+'Победы 3 '!C14+'Победы 4'!C14+'Победы 5'!C14+'Победы 6'!C14+'Победы 7'!C14+'Победы 7-1'!C14+'Победы 8'!C14+'Победы 9'!C14+Акад.5!C14+'Акад.5-1'!C14+Акад.11!C14+Акад.13!C14+Акад.15!C14+Акад.17!C14+Вав.2!C14+Вав.4!C14+Вав.10!C14+Кор.4!C14+Кор.6!C14+Кор.8!C14</f>
        <v>0</v>
      </c>
      <c r="D14" s="25">
        <f>'Победы 2'!D14+'Победы 3 '!D14+'Победы 4'!D14+'Победы 5'!D14+'Победы 6'!D14+'Победы 7'!D14+'Победы 7-1'!D14+'Победы 8'!D14+'Победы 9'!D14+Акад.5!D14+'Акад.5-1'!D14+Акад.11!D14+Акад.13!D14+Акад.15!D14+Акад.17!D14+Вав.2!D14+Вав.4!D14+Вав.10!D14+Кор.4!D14+Кор.6!D14+Кор.8!D14</f>
        <v>0</v>
      </c>
      <c r="E14" s="25">
        <f t="shared" si="0"/>
        <v>669753</v>
      </c>
      <c r="F14" s="9"/>
      <c r="G14" s="9"/>
      <c r="H14" s="9"/>
      <c r="I14" s="9"/>
      <c r="J14" s="9"/>
      <c r="K14" s="9"/>
      <c r="L14" s="30"/>
      <c r="M14" s="33"/>
      <c r="N14" s="34"/>
      <c r="O14" s="33"/>
    </row>
    <row r="15" spans="1:15" ht="12.75">
      <c r="A15" s="72" t="s">
        <v>41</v>
      </c>
      <c r="B15" s="25">
        <f>'Победы 2'!B15+'Победы 3 '!B15+'Победы 4'!B15+'Победы 5'!B15+'Победы 6'!B15+'Победы 7'!B15+'Победы 7-1'!B15+'Победы 8'!B15+'Победы 9'!B15+Акад.5!B15+'Акад.5-1'!B15+Акад.11!B15+Акад.13!B15+Акад.15!B15+Акад.17!B15+Вав.2!B15+Вав.4!B15+Вав.10!B15+Кор.4!B15+Кор.6!B15+Кор.8!B15</f>
        <v>405935</v>
      </c>
      <c r="C15" s="25">
        <f>'Победы 2'!C15+'Победы 3 '!C15+'Победы 4'!C15+'Победы 5'!C15+'Победы 6'!C15+'Победы 7'!C15+'Победы 7-1'!C15+'Победы 8'!C15+'Победы 9'!C15+Акад.5!C15+'Акад.5-1'!C15+Акад.11!C15+Акад.13!C15+Акад.15!C15+Акад.17!C15+Вав.2!C15+Вав.4!C15+Вав.10!C15+Кор.4!C15+Кор.6!C15+Кор.8!C15</f>
        <v>64784</v>
      </c>
      <c r="D15" s="25">
        <f>'Победы 2'!D15+'Победы 3 '!D15+'Победы 4'!D15+'Победы 5'!D15+'Победы 6'!D15+'Победы 7'!D15+'Победы 7-1'!D15+'Победы 8'!D15+'Победы 9'!D15+Акад.5!D15+'Акад.5-1'!D15+Акад.11!D15+Акад.13!D15+Акад.15!D15+Акад.17!D15+Вав.2!D15+Вав.4!D15+Вав.10!D15+Кор.4!D15+Кор.6!D15+Кор.8!D15</f>
        <v>31236</v>
      </c>
      <c r="E15" s="25">
        <f t="shared" si="0"/>
        <v>501955</v>
      </c>
      <c r="F15" s="10"/>
      <c r="G15" s="10"/>
      <c r="H15" s="10"/>
      <c r="I15" s="10"/>
      <c r="J15" s="10"/>
      <c r="K15" s="10"/>
      <c r="L15" s="30"/>
      <c r="M15" s="33"/>
      <c r="N15" s="34"/>
      <c r="O15" s="33"/>
    </row>
    <row r="16" spans="1:15" ht="14.25" customHeight="1">
      <c r="A16" s="72" t="s">
        <v>371</v>
      </c>
      <c r="B16" s="25">
        <f>'Победы 2'!B16+'Победы 3 '!B16+'Победы 4'!B16+'Победы 5'!B16+'Победы 6'!B16+'Победы 7'!B16+'Победы 7-1'!B16+'Победы 8'!B16+'Победы 9'!B16+Акад.5!B16+'Акад.5-1'!B16+Акад.11!B16+Акад.13!B16+Акад.15!B16+Акад.17!B16+Вав.2!B16+Вав.4!B16+Вав.10!B16+Кор.4!B16+Кор.6!B16+Кор.8!B16</f>
        <v>10017253</v>
      </c>
      <c r="C16" s="25">
        <f>'Победы 2'!C16+'Победы 3 '!C16+'Победы 4'!C16+'Победы 5'!C16+'Победы 6'!C16+'Победы 7'!C16+'Победы 7-1'!C16+'Победы 8'!C16+'Победы 9'!C16+Акад.5!C16+'Акад.5-1'!C16+Акад.11!C16+Акад.13!C16+Акад.15!C16+Акад.17!C16+Вав.2!C16+Вав.4!C16+Вав.10!C16+Кор.4!C16+Кор.6!C16+Кор.8!C16</f>
        <v>7825320.0199999996</v>
      </c>
      <c r="D16" s="25">
        <f>'Победы 2'!D16+'Победы 3 '!D16+'Победы 4'!D16+'Победы 5'!D16+'Победы 6'!D16+'Победы 7'!D16+'Победы 7-1'!D16+'Победы 8'!D16+'Победы 9'!D16+Акад.5!D16+'Акад.5-1'!D16+Акад.11!D16+Акад.13!D16+Акад.15!D16+Акад.17!D16+Вав.2!D16+Вав.4!D16+Вав.10!D16+Кор.4!D16+Кор.6!D16+Кор.8!D16</f>
        <v>621886</v>
      </c>
      <c r="E16" s="25">
        <f t="shared" si="0"/>
        <v>18464459.02</v>
      </c>
      <c r="F16" s="30"/>
      <c r="G16" s="30"/>
      <c r="H16" s="30"/>
      <c r="I16" s="30"/>
      <c r="J16" s="30"/>
      <c r="K16" s="30"/>
      <c r="L16" s="30"/>
      <c r="M16" s="30"/>
      <c r="N16" s="34"/>
      <c r="O16" s="33"/>
    </row>
    <row r="17" spans="1:15" ht="18.75" customHeight="1">
      <c r="A17" s="74" t="s">
        <v>7</v>
      </c>
      <c r="B17" s="26">
        <f>B11+B13+B14+B15-B16</f>
        <v>-7491102</v>
      </c>
      <c r="C17" s="26">
        <f>C11+C13+C14+C15-C16</f>
        <v>11490843.98</v>
      </c>
      <c r="D17" s="26">
        <f>D11+D13+D14+D15-D16</f>
        <v>-8876842</v>
      </c>
      <c r="E17" s="26">
        <f>B17+C17+D17</f>
        <v>-4877100.0199999996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8"/>
      <c r="O18" s="8"/>
    </row>
    <row r="19" spans="1:15" ht="18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4"/>
      <c r="O19" s="33"/>
    </row>
    <row r="20" spans="1:15" ht="17.2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5" customHeight="1">
      <c r="A21" s="91"/>
      <c r="B21" s="92"/>
      <c r="C21" s="92"/>
      <c r="D21" s="92"/>
      <c r="E21" s="92"/>
      <c r="F21" s="30"/>
      <c r="G21" s="30"/>
      <c r="H21" s="30"/>
      <c r="I21" s="30"/>
      <c r="J21" s="30"/>
      <c r="K21" s="30"/>
      <c r="L21" s="30"/>
      <c r="M21" s="30"/>
      <c r="N21" s="34"/>
      <c r="O21" s="33"/>
    </row>
    <row r="22" spans="1:15" ht="15" customHeight="1">
      <c r="A22" s="79"/>
      <c r="B22" s="93"/>
      <c r="C22" s="93"/>
      <c r="D22" s="93"/>
      <c r="E22" s="93"/>
      <c r="F22" s="30"/>
      <c r="G22" s="30"/>
      <c r="H22" s="30"/>
      <c r="I22" s="30"/>
      <c r="J22" s="30"/>
      <c r="K22" s="30"/>
      <c r="L22" s="30"/>
      <c r="M22" s="30"/>
      <c r="N22" s="34"/>
      <c r="O22" s="33"/>
    </row>
    <row r="23" spans="1:15" ht="12" customHeight="1">
      <c r="A23" s="79"/>
      <c r="B23" s="94"/>
      <c r="C23" s="94"/>
      <c r="D23" s="94"/>
      <c r="E23" s="94"/>
      <c r="F23" s="30"/>
      <c r="G23" s="30"/>
      <c r="H23" s="30"/>
      <c r="I23" s="30"/>
      <c r="J23" s="30"/>
      <c r="K23" s="30"/>
      <c r="L23" s="30"/>
      <c r="M23" s="30"/>
      <c r="N23" s="34"/>
      <c r="O23" s="33"/>
    </row>
    <row r="24" spans="1:15" ht="14.25" customHeight="1">
      <c r="A24" s="79"/>
      <c r="B24" s="91"/>
      <c r="C24" s="93"/>
      <c r="D24" s="93"/>
      <c r="E24" s="93"/>
      <c r="F24" s="30"/>
      <c r="G24" s="30"/>
      <c r="H24" s="30"/>
      <c r="I24" s="30"/>
      <c r="J24" s="30"/>
      <c r="K24" s="30"/>
      <c r="L24" s="30"/>
      <c r="M24" s="30"/>
      <c r="N24" s="34"/>
      <c r="O24" s="33"/>
    </row>
    <row r="25" spans="1:15" ht="15" customHeight="1">
      <c r="A25" s="79"/>
      <c r="B25" s="93"/>
      <c r="C25" s="93"/>
      <c r="D25" s="93"/>
      <c r="E25" s="93"/>
      <c r="F25" s="30"/>
      <c r="G25" s="30"/>
      <c r="H25" s="30"/>
      <c r="I25" s="30"/>
      <c r="J25" s="30"/>
      <c r="K25" s="30"/>
      <c r="L25" s="30"/>
      <c r="M25" s="30"/>
      <c r="N25" s="34"/>
      <c r="O25" s="33"/>
    </row>
    <row r="26" spans="1:15" ht="12" customHeight="1">
      <c r="A26" s="79"/>
      <c r="B26" s="93"/>
      <c r="C26" s="93"/>
      <c r="D26" s="93"/>
      <c r="E26" s="93"/>
      <c r="F26" s="30"/>
      <c r="G26" s="30"/>
      <c r="H26" s="30"/>
      <c r="I26" s="30"/>
      <c r="J26" s="30"/>
      <c r="K26" s="30"/>
      <c r="L26" s="30"/>
      <c r="M26" s="30"/>
      <c r="N26" s="34"/>
      <c r="O26" s="33"/>
    </row>
    <row r="27" spans="1:15" ht="13.5" customHeight="1">
      <c r="A27" s="79"/>
      <c r="B27" s="93"/>
      <c r="C27" s="93"/>
      <c r="D27" s="93"/>
      <c r="E27" s="93"/>
      <c r="F27" s="30"/>
      <c r="G27" s="30"/>
      <c r="H27" s="30"/>
      <c r="I27" s="30"/>
      <c r="J27" s="30"/>
      <c r="K27" s="30"/>
      <c r="L27" s="30"/>
      <c r="M27" s="30"/>
      <c r="N27" s="34"/>
      <c r="O27" s="33"/>
    </row>
    <row r="28" spans="1:15" ht="18" customHeight="1">
      <c r="A28" s="79"/>
      <c r="B28" s="93"/>
      <c r="C28" s="93"/>
      <c r="D28" s="93"/>
      <c r="E28" s="93"/>
      <c r="F28" s="30"/>
      <c r="G28" s="30"/>
      <c r="H28" s="30"/>
      <c r="I28" s="30"/>
      <c r="J28" s="30"/>
      <c r="K28" s="30"/>
      <c r="L28" s="30"/>
      <c r="M28" s="30"/>
      <c r="N28" s="34"/>
      <c r="O28" s="33"/>
    </row>
    <row r="29" spans="1:15" ht="15.75" customHeight="1">
      <c r="A29" s="80"/>
      <c r="B29" s="94"/>
      <c r="C29" s="94"/>
      <c r="D29" s="94"/>
      <c r="E29" s="94"/>
      <c r="F29" s="30"/>
      <c r="G29" s="30"/>
      <c r="H29" s="30"/>
      <c r="I29" s="30"/>
      <c r="J29" s="30"/>
      <c r="K29" s="30"/>
      <c r="L29" s="30"/>
      <c r="M29" s="30"/>
      <c r="N29" s="34"/>
      <c r="O29" s="33"/>
    </row>
    <row r="30" spans="1:15" ht="16.5" customHeight="1">
      <c r="A30" s="82"/>
      <c r="B30" s="40"/>
      <c r="C30" s="38"/>
      <c r="D30" s="38"/>
      <c r="E30" s="38"/>
      <c r="F30" s="30"/>
      <c r="G30" s="30"/>
      <c r="H30" s="30"/>
      <c r="I30" s="30"/>
      <c r="J30" s="30"/>
      <c r="K30" s="30"/>
      <c r="L30" s="30"/>
      <c r="M30" s="30"/>
      <c r="N30" s="34"/>
      <c r="O30" s="33"/>
    </row>
    <row r="31" spans="1:15" ht="14.25" customHeight="1">
      <c r="A31" s="82"/>
      <c r="B31" s="40"/>
      <c r="C31" s="38"/>
      <c r="D31" s="38"/>
      <c r="E31" s="38"/>
      <c r="F31" s="30"/>
      <c r="G31" s="30"/>
      <c r="H31" s="30"/>
      <c r="I31" s="30"/>
      <c r="J31" s="30"/>
      <c r="K31" s="30"/>
      <c r="L31" s="30"/>
      <c r="M31" s="30"/>
      <c r="N31" s="34"/>
      <c r="O31" s="33"/>
    </row>
    <row r="32" spans="1:15" ht="17.25" customHeight="1">
      <c r="A32" s="82"/>
      <c r="B32" s="40"/>
      <c r="C32" s="38"/>
      <c r="D32" s="38"/>
      <c r="E32" s="38"/>
      <c r="F32" s="30"/>
      <c r="G32" s="30"/>
      <c r="H32" s="30"/>
      <c r="I32" s="30"/>
      <c r="J32" s="30"/>
      <c r="K32" s="30"/>
      <c r="L32" s="30"/>
      <c r="M32" s="30"/>
      <c r="N32" s="34"/>
      <c r="O32" s="33"/>
    </row>
    <row r="33" spans="1:15" ht="15.75" customHeight="1">
      <c r="A33" s="83"/>
      <c r="B33" s="40"/>
      <c r="C33" s="38"/>
      <c r="D33" s="38"/>
      <c r="E33" s="38"/>
      <c r="F33" s="30"/>
      <c r="G33" s="30"/>
      <c r="H33" s="30"/>
      <c r="I33" s="30"/>
      <c r="J33" s="30"/>
      <c r="K33" s="30"/>
      <c r="L33" s="30"/>
      <c r="M33" s="30"/>
      <c r="N33" s="34"/>
      <c r="O33" s="33"/>
    </row>
    <row r="34" spans="1:15" ht="17.25" customHeight="1">
      <c r="A34" s="82"/>
      <c r="B34" s="40"/>
      <c r="C34" s="38"/>
      <c r="D34" s="38"/>
      <c r="E34" s="38"/>
      <c r="F34" s="30"/>
      <c r="G34" s="30"/>
      <c r="H34" s="30"/>
      <c r="I34" s="30"/>
      <c r="J34" s="30"/>
      <c r="K34" s="30"/>
      <c r="L34" s="30"/>
      <c r="M34" s="30"/>
      <c r="N34" s="34"/>
      <c r="O34" s="33"/>
    </row>
    <row r="35" spans="1:15" ht="14.25" customHeight="1">
      <c r="A35" s="82"/>
      <c r="B35" s="40"/>
      <c r="C35" s="38"/>
      <c r="D35" s="38"/>
      <c r="E35" s="38"/>
      <c r="F35" s="30"/>
      <c r="G35" s="30"/>
      <c r="H35" s="30"/>
      <c r="I35" s="30"/>
      <c r="J35" s="30"/>
      <c r="K35" s="30"/>
      <c r="L35" s="30"/>
      <c r="M35" s="30"/>
      <c r="N35" s="34"/>
      <c r="O35" s="33"/>
    </row>
    <row r="36" spans="1:15" ht="18" customHeight="1">
      <c r="A36" s="82"/>
      <c r="B36" s="40"/>
      <c r="C36" s="38"/>
      <c r="D36" s="38"/>
      <c r="E36" s="38"/>
      <c r="F36" s="30"/>
      <c r="G36" s="30"/>
      <c r="H36" s="30"/>
      <c r="I36" s="30"/>
      <c r="J36" s="30"/>
      <c r="K36" s="30"/>
      <c r="L36" s="30"/>
      <c r="M36" s="30"/>
      <c r="N36" s="34"/>
      <c r="O36" s="33"/>
    </row>
    <row r="37" spans="1:15" ht="15" customHeight="1">
      <c r="A37" s="81"/>
      <c r="B37" s="40"/>
      <c r="C37" s="38"/>
      <c r="D37" s="38"/>
      <c r="E37" s="38"/>
      <c r="F37" s="30"/>
      <c r="G37" s="30"/>
      <c r="H37" s="30"/>
      <c r="I37" s="30"/>
      <c r="J37" s="30"/>
      <c r="K37" s="30"/>
      <c r="L37" s="30"/>
      <c r="M37" s="30"/>
      <c r="N37" s="34"/>
      <c r="O37" s="33"/>
    </row>
    <row r="38" spans="1:15" ht="15" customHeight="1">
      <c r="A38" s="81"/>
      <c r="B38" s="40"/>
      <c r="C38" s="38"/>
      <c r="D38" s="38"/>
      <c r="E38" s="38"/>
      <c r="F38" s="30"/>
      <c r="G38" s="30"/>
      <c r="H38" s="30"/>
      <c r="I38" s="30"/>
      <c r="J38" s="30"/>
      <c r="K38" s="30"/>
      <c r="L38" s="30"/>
      <c r="M38" s="30"/>
      <c r="N38" s="34"/>
      <c r="O38" s="33"/>
    </row>
    <row r="39" spans="1:15" ht="15.75" customHeight="1">
      <c r="A39" s="81"/>
      <c r="B39" s="40"/>
      <c r="C39" s="38"/>
      <c r="D39" s="38"/>
      <c r="E39" s="38"/>
      <c r="F39" s="30"/>
      <c r="G39" s="30"/>
      <c r="H39" s="30"/>
      <c r="I39" s="30"/>
      <c r="J39" s="30"/>
      <c r="K39" s="30"/>
      <c r="L39" s="30"/>
      <c r="M39" s="30"/>
      <c r="N39" s="34"/>
      <c r="O39" s="33"/>
    </row>
    <row r="40" spans="1:15" ht="15.75" customHeight="1">
      <c r="A40" s="81"/>
      <c r="B40" s="40"/>
      <c r="C40" s="38"/>
      <c r="D40" s="38"/>
      <c r="E40" s="38"/>
      <c r="F40" s="30"/>
      <c r="G40" s="30"/>
      <c r="H40" s="30"/>
      <c r="I40" s="30"/>
      <c r="J40" s="30"/>
      <c r="K40" s="30"/>
      <c r="L40" s="30"/>
      <c r="M40" s="30"/>
      <c r="N40" s="34"/>
      <c r="O40" s="33"/>
    </row>
    <row r="41" spans="1:15" ht="14.25" customHeight="1">
      <c r="A41" s="81"/>
      <c r="B41" s="40"/>
      <c r="C41" s="38"/>
      <c r="D41" s="38"/>
      <c r="E41" s="38"/>
      <c r="F41" s="30"/>
      <c r="G41" s="30"/>
      <c r="H41" s="30"/>
      <c r="I41" s="30"/>
      <c r="J41" s="30"/>
      <c r="K41" s="30"/>
      <c r="L41" s="30"/>
      <c r="M41" s="30"/>
      <c r="N41" s="34"/>
      <c r="O41" s="33"/>
    </row>
    <row r="42" spans="1:15" ht="16.5" customHeight="1">
      <c r="A42" s="81"/>
      <c r="B42" s="40"/>
      <c r="C42" s="38"/>
      <c r="D42" s="38"/>
      <c r="E42" s="38"/>
      <c r="F42" s="30"/>
      <c r="G42" s="30"/>
      <c r="H42" s="30"/>
      <c r="I42" s="30"/>
      <c r="J42" s="30"/>
      <c r="K42" s="30"/>
      <c r="L42" s="30"/>
      <c r="M42" s="30"/>
      <c r="N42" s="34"/>
      <c r="O42" s="33"/>
    </row>
    <row r="43" spans="1:15" ht="14.25" customHeight="1">
      <c r="A43" s="81"/>
      <c r="B43" s="40"/>
      <c r="C43" s="38"/>
      <c r="D43" s="38"/>
      <c r="E43" s="38"/>
      <c r="F43" s="30"/>
      <c r="G43" s="30"/>
      <c r="H43" s="30"/>
      <c r="I43" s="30"/>
      <c r="J43" s="30"/>
      <c r="K43" s="30"/>
      <c r="L43" s="30"/>
      <c r="M43" s="30"/>
      <c r="N43" s="34"/>
      <c r="O43" s="33"/>
    </row>
    <row r="44" spans="1:15" ht="13.5" customHeight="1">
      <c r="A44" s="81"/>
      <c r="B44" s="40"/>
      <c r="C44" s="39"/>
      <c r="D44" s="39"/>
      <c r="E44" s="39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" customHeight="1">
      <c r="A45" s="81"/>
      <c r="B45" s="40"/>
      <c r="C45" s="38"/>
      <c r="D45" s="38"/>
      <c r="E45" s="38"/>
      <c r="F45" s="30"/>
      <c r="G45" s="30"/>
      <c r="H45" s="30"/>
      <c r="I45" s="30"/>
      <c r="J45" s="30"/>
      <c r="K45" s="30"/>
      <c r="L45" s="30"/>
      <c r="M45" s="30"/>
      <c r="N45" s="34"/>
      <c r="O45" s="33"/>
    </row>
    <row r="46" spans="1:15" ht="14.25" customHeight="1">
      <c r="A46" s="84"/>
      <c r="B46" s="40"/>
      <c r="C46" s="38"/>
      <c r="D46" s="38"/>
      <c r="E46" s="38"/>
      <c r="F46" s="30"/>
      <c r="G46" s="30"/>
      <c r="H46" s="30"/>
      <c r="I46" s="30"/>
      <c r="J46" s="30"/>
      <c r="K46" s="30"/>
      <c r="L46" s="30"/>
      <c r="M46" s="30"/>
      <c r="N46" s="34"/>
      <c r="O46" s="33"/>
    </row>
    <row r="47" spans="1:15" ht="15" customHeight="1">
      <c r="A47" s="81"/>
      <c r="B47" s="40"/>
      <c r="C47" s="38"/>
      <c r="D47" s="38"/>
      <c r="E47" s="38"/>
      <c r="F47" s="30"/>
      <c r="G47" s="30"/>
      <c r="H47" s="30"/>
      <c r="I47" s="30"/>
      <c r="J47" s="30"/>
      <c r="K47" s="30"/>
      <c r="L47" s="30"/>
      <c r="M47" s="30"/>
      <c r="N47" s="34"/>
      <c r="O47" s="33"/>
    </row>
    <row r="48" spans="1:15" ht="15.75" customHeight="1">
      <c r="A48" s="85"/>
      <c r="B48" s="40"/>
      <c r="C48" s="38"/>
      <c r="D48" s="38"/>
      <c r="E48" s="38"/>
      <c r="F48" s="30"/>
      <c r="G48" s="30"/>
      <c r="H48" s="30"/>
      <c r="I48" s="30"/>
      <c r="J48" s="30"/>
      <c r="K48" s="30"/>
      <c r="L48" s="30"/>
      <c r="M48" s="30"/>
      <c r="N48" s="34"/>
      <c r="O48" s="33"/>
    </row>
    <row r="49" spans="1:15" ht="22.5" customHeight="1">
      <c r="A49" s="86"/>
      <c r="B49" s="86"/>
      <c r="C49" s="86"/>
      <c r="D49" s="86"/>
      <c r="E49" s="86"/>
      <c r="F49" s="5"/>
      <c r="G49" s="5"/>
      <c r="H49" s="5"/>
      <c r="I49" s="5"/>
      <c r="J49" s="5"/>
      <c r="K49" s="30"/>
      <c r="L49" s="30"/>
      <c r="M49" s="30"/>
      <c r="N49" s="34"/>
      <c r="O49" s="33"/>
    </row>
    <row r="50" spans="1:15" ht="22.5" customHeight="1">
      <c r="A50" s="86"/>
      <c r="B50" s="86"/>
      <c r="C50" s="86"/>
      <c r="D50" s="86"/>
      <c r="E50" s="86"/>
      <c r="F50" s="5"/>
      <c r="G50" s="5"/>
      <c r="H50" s="5"/>
      <c r="I50" s="5"/>
      <c r="J50" s="5"/>
      <c r="K50" s="30"/>
      <c r="L50" s="30"/>
      <c r="M50" s="30"/>
      <c r="N50" s="34"/>
      <c r="O50" s="33"/>
    </row>
    <row r="51" spans="1:15" ht="22.5" customHeight="1">
      <c r="A51" s="86"/>
      <c r="B51" s="86"/>
      <c r="C51" s="86"/>
      <c r="D51" s="86"/>
      <c r="E51" s="86"/>
      <c r="F51" s="5"/>
      <c r="G51" s="5"/>
      <c r="H51" s="5"/>
      <c r="I51" s="5"/>
      <c r="J51" s="5"/>
      <c r="K51" s="30"/>
      <c r="L51" s="30"/>
      <c r="M51" s="30"/>
      <c r="N51" s="34"/>
      <c r="O51" s="33"/>
    </row>
    <row r="52" spans="1:15" ht="22.5" customHeight="1">
      <c r="A52" s="86"/>
      <c r="B52" s="86"/>
      <c r="C52" s="86"/>
      <c r="D52" s="86"/>
      <c r="E52" s="86"/>
      <c r="F52" s="5"/>
      <c r="G52" s="5"/>
      <c r="H52" s="5"/>
      <c r="I52" s="5"/>
      <c r="J52" s="5"/>
      <c r="K52" s="30"/>
      <c r="L52" s="30"/>
      <c r="M52" s="30"/>
      <c r="N52" s="34"/>
      <c r="O52" s="33"/>
    </row>
    <row r="53" spans="1:15" ht="22.5" customHeight="1">
      <c r="A53" s="86"/>
      <c r="B53" s="86"/>
      <c r="C53" s="86"/>
      <c r="D53" s="86"/>
      <c r="E53" s="86"/>
      <c r="F53" s="5"/>
      <c r="G53" s="5"/>
      <c r="H53" s="5"/>
      <c r="I53" s="5"/>
      <c r="J53" s="5"/>
      <c r="K53" s="30"/>
      <c r="L53" s="30"/>
      <c r="M53" s="30"/>
      <c r="N53" s="34"/>
      <c r="O53" s="33"/>
    </row>
    <row r="54" spans="1:15" ht="22.5" customHeight="1">
      <c r="A54" s="86"/>
      <c r="B54" s="86"/>
      <c r="C54" s="86"/>
      <c r="D54" s="86"/>
      <c r="E54" s="86"/>
      <c r="F54" s="5"/>
      <c r="G54" s="5"/>
      <c r="H54" s="5"/>
      <c r="I54" s="5"/>
      <c r="J54" s="5"/>
      <c r="K54" s="30"/>
      <c r="L54" s="30"/>
      <c r="M54" s="30"/>
      <c r="N54" s="34"/>
      <c r="O54" s="33"/>
    </row>
    <row r="55" spans="1:15" ht="11.25" customHeight="1">
      <c r="A55" s="86"/>
      <c r="B55" s="86"/>
      <c r="C55" s="86"/>
      <c r="D55" s="86"/>
      <c r="E55" s="86"/>
      <c r="F55" s="5"/>
      <c r="G55" s="5"/>
      <c r="H55" s="5"/>
      <c r="I55" s="5"/>
      <c r="J55" s="5"/>
      <c r="K55" s="30"/>
      <c r="L55" s="30"/>
      <c r="M55" s="30"/>
      <c r="N55" s="34"/>
      <c r="O55" s="33"/>
    </row>
    <row r="56" spans="1:15" ht="22.5" customHeight="1">
      <c r="A56" s="86"/>
      <c r="B56" s="86"/>
      <c r="C56" s="86"/>
      <c r="D56" s="86"/>
      <c r="E56" s="86"/>
      <c r="F56" s="5"/>
      <c r="G56" s="5"/>
      <c r="H56" s="5"/>
      <c r="I56" s="5"/>
      <c r="J56" s="5"/>
      <c r="K56" s="30"/>
      <c r="L56" s="30"/>
      <c r="M56" s="30"/>
      <c r="N56" s="34"/>
      <c r="O56" s="33"/>
    </row>
    <row r="57" spans="1:15" ht="11.25" customHeight="1">
      <c r="A57" s="86"/>
      <c r="B57" s="86"/>
      <c r="C57" s="86"/>
      <c r="D57" s="86"/>
      <c r="E57" s="86"/>
      <c r="F57" s="5"/>
      <c r="G57" s="5"/>
      <c r="H57" s="5"/>
      <c r="I57" s="5"/>
      <c r="J57" s="5"/>
      <c r="K57" s="30"/>
      <c r="L57" s="30"/>
      <c r="M57" s="30"/>
      <c r="N57" s="34"/>
      <c r="O57" s="33"/>
    </row>
    <row r="58" spans="1:15" ht="11.25" customHeight="1">
      <c r="A58" s="86"/>
      <c r="B58" s="86"/>
      <c r="C58" s="86"/>
      <c r="D58" s="86"/>
      <c r="E58" s="86"/>
      <c r="F58" s="5"/>
      <c r="G58" s="5"/>
      <c r="H58" s="5"/>
      <c r="I58" s="5"/>
      <c r="J58" s="5"/>
      <c r="K58" s="30"/>
      <c r="L58" s="30"/>
      <c r="M58" s="30"/>
      <c r="N58" s="34"/>
      <c r="O58" s="33"/>
    </row>
    <row r="59" spans="1:15" ht="22.5" customHeight="1">
      <c r="A59" s="86"/>
      <c r="B59" s="86"/>
      <c r="C59" s="86"/>
      <c r="D59" s="86"/>
      <c r="E59" s="86"/>
      <c r="F59" s="5"/>
      <c r="G59" s="5"/>
      <c r="H59" s="5"/>
      <c r="I59" s="5"/>
      <c r="J59" s="5"/>
      <c r="K59" s="30"/>
      <c r="L59" s="30"/>
      <c r="M59" s="30"/>
      <c r="N59" s="34"/>
      <c r="O59" s="33"/>
    </row>
    <row r="60" spans="1:15" ht="22.5" customHeight="1">
      <c r="A60" s="86"/>
      <c r="B60" s="86"/>
      <c r="C60" s="86"/>
      <c r="D60" s="86"/>
      <c r="E60" s="86"/>
      <c r="F60" s="5"/>
      <c r="G60" s="5"/>
      <c r="H60" s="5"/>
      <c r="I60" s="5"/>
      <c r="J60" s="5"/>
      <c r="K60" s="30"/>
      <c r="L60" s="30"/>
      <c r="M60" s="30"/>
      <c r="N60" s="34"/>
      <c r="O60" s="33"/>
    </row>
    <row r="61" spans="1:15" ht="22.5" customHeight="1">
      <c r="A61" s="86"/>
      <c r="B61" s="86"/>
      <c r="C61" s="86"/>
      <c r="D61" s="86"/>
      <c r="E61" s="86"/>
      <c r="F61" s="5"/>
      <c r="G61" s="5"/>
      <c r="H61" s="5"/>
      <c r="I61" s="5"/>
      <c r="J61" s="5"/>
      <c r="K61" s="30"/>
      <c r="L61" s="30"/>
      <c r="M61" s="30"/>
      <c r="N61" s="34"/>
      <c r="O61" s="33"/>
    </row>
    <row r="62" spans="1:15" ht="11.25" customHeight="1">
      <c r="A62" s="86"/>
      <c r="B62" s="86"/>
      <c r="C62" s="86"/>
      <c r="D62" s="86"/>
      <c r="E62" s="86"/>
      <c r="F62" s="5"/>
      <c r="G62" s="5"/>
      <c r="H62" s="5"/>
      <c r="I62" s="5"/>
      <c r="J62" s="5"/>
      <c r="K62" s="30"/>
      <c r="L62" s="30"/>
      <c r="M62" s="30"/>
      <c r="N62" s="34"/>
      <c r="O62" s="33"/>
    </row>
    <row r="63" spans="1:15" ht="11.25" customHeight="1">
      <c r="A63" s="86"/>
      <c r="B63" s="86"/>
      <c r="C63" s="86"/>
      <c r="D63" s="86"/>
      <c r="E63" s="86"/>
      <c r="F63" s="5"/>
      <c r="G63" s="5"/>
      <c r="H63" s="5"/>
      <c r="I63" s="5"/>
      <c r="J63" s="5"/>
      <c r="K63" s="30"/>
      <c r="L63" s="30"/>
      <c r="M63" s="30"/>
      <c r="N63" s="34"/>
      <c r="O63" s="33"/>
    </row>
    <row r="64" spans="1:15" ht="22.5" customHeight="1">
      <c r="A64" s="86"/>
      <c r="B64" s="86"/>
      <c r="C64" s="86"/>
      <c r="D64" s="86"/>
      <c r="E64" s="86"/>
      <c r="F64" s="5"/>
      <c r="G64" s="5"/>
      <c r="H64" s="5"/>
      <c r="I64" s="5"/>
      <c r="J64" s="5"/>
      <c r="K64" s="30"/>
      <c r="L64" s="30"/>
      <c r="M64" s="30"/>
      <c r="N64" s="34"/>
      <c r="O64" s="33"/>
    </row>
    <row r="65" spans="1:15" ht="22.5" customHeight="1">
      <c r="A65" s="86"/>
      <c r="B65" s="86"/>
      <c r="C65" s="86"/>
      <c r="D65" s="86"/>
      <c r="E65" s="86"/>
      <c r="F65" s="5"/>
      <c r="G65" s="5"/>
      <c r="H65" s="5"/>
      <c r="I65" s="5"/>
      <c r="J65" s="5"/>
      <c r="K65" s="30"/>
      <c r="L65" s="30"/>
      <c r="M65" s="30"/>
      <c r="N65" s="34"/>
      <c r="O65" s="33"/>
    </row>
    <row r="66" spans="1:15" ht="22.5" customHeight="1">
      <c r="A66" s="86"/>
      <c r="B66" s="86"/>
      <c r="C66" s="86"/>
      <c r="D66" s="86"/>
      <c r="E66" s="86"/>
      <c r="F66" s="5"/>
      <c r="G66" s="5"/>
      <c r="H66" s="5"/>
      <c r="I66" s="5"/>
      <c r="J66" s="5"/>
      <c r="K66" s="30"/>
      <c r="L66" s="30"/>
      <c r="M66" s="30"/>
      <c r="N66" s="34"/>
      <c r="O66" s="33"/>
    </row>
    <row r="67" spans="1:15" ht="22.5" customHeight="1">
      <c r="A67" s="86"/>
      <c r="B67" s="86"/>
      <c r="C67" s="86"/>
      <c r="D67" s="86"/>
      <c r="E67" s="86"/>
      <c r="F67" s="5"/>
      <c r="G67" s="5"/>
      <c r="H67" s="5"/>
      <c r="I67" s="5"/>
      <c r="J67" s="5"/>
      <c r="K67" s="30"/>
      <c r="L67" s="30"/>
      <c r="M67" s="30"/>
      <c r="N67" s="34"/>
      <c r="O67" s="33"/>
    </row>
    <row r="68" spans="1:15">
      <c r="A68" s="86"/>
      <c r="B68" s="86"/>
      <c r="C68" s="86"/>
      <c r="D68" s="86"/>
      <c r="E68" s="86"/>
      <c r="F68" s="5"/>
      <c r="G68" s="5"/>
      <c r="H68" s="5"/>
      <c r="I68" s="5"/>
      <c r="J68" s="5"/>
      <c r="K68" s="30"/>
      <c r="L68" s="30"/>
      <c r="M68" s="30"/>
      <c r="N68" s="34"/>
      <c r="O68" s="33"/>
    </row>
    <row r="69" spans="1:15">
      <c r="A69" s="86"/>
      <c r="B69" s="86"/>
      <c r="C69" s="86"/>
      <c r="D69" s="86"/>
      <c r="E69" s="86"/>
      <c r="F69" s="5"/>
      <c r="G69" s="5"/>
      <c r="H69" s="5"/>
      <c r="I69" s="5"/>
      <c r="J69" s="5"/>
      <c r="K69" s="30"/>
      <c r="L69" s="30"/>
      <c r="M69" s="30"/>
      <c r="N69" s="34"/>
      <c r="O69" s="33"/>
    </row>
    <row r="70" spans="1:15">
      <c r="A70" s="86"/>
      <c r="B70" s="86"/>
      <c r="C70" s="86"/>
      <c r="D70" s="86"/>
      <c r="E70" s="86"/>
      <c r="F70" s="5"/>
      <c r="G70" s="5"/>
      <c r="H70" s="5"/>
      <c r="I70" s="5"/>
      <c r="J70" s="5"/>
      <c r="K70" s="30"/>
      <c r="L70" s="30"/>
      <c r="M70" s="30"/>
      <c r="N70" s="34"/>
      <c r="O70" s="33"/>
    </row>
    <row r="71" spans="1:15">
      <c r="A71" s="86"/>
      <c r="B71" s="86"/>
      <c r="C71" s="86"/>
      <c r="D71" s="86"/>
      <c r="E71" s="86"/>
      <c r="F71" s="5"/>
      <c r="G71" s="5"/>
      <c r="H71" s="5"/>
      <c r="I71" s="5"/>
      <c r="J71" s="5"/>
      <c r="K71" s="30"/>
      <c r="L71" s="30"/>
      <c r="M71" s="30"/>
      <c r="N71" s="34"/>
      <c r="O71" s="33"/>
    </row>
    <row r="72" spans="1:15" ht="12.75">
      <c r="A72" s="38"/>
      <c r="B72" s="38"/>
      <c r="C72" s="38"/>
      <c r="D72" s="38"/>
      <c r="E72" s="38"/>
      <c r="F72" s="30"/>
      <c r="G72" s="30"/>
      <c r="H72" s="30"/>
      <c r="I72" s="30"/>
      <c r="J72" s="30"/>
      <c r="K72" s="30"/>
      <c r="L72" s="30"/>
      <c r="M72" s="30"/>
      <c r="N72" s="34"/>
      <c r="O72" s="33"/>
    </row>
    <row r="73" spans="1:15" ht="12.75">
      <c r="A73" s="38"/>
      <c r="B73" s="38"/>
      <c r="C73" s="38"/>
      <c r="D73" s="38"/>
      <c r="E73" s="38"/>
      <c r="F73" s="30"/>
      <c r="G73" s="30"/>
      <c r="H73" s="30"/>
      <c r="I73" s="30"/>
      <c r="J73" s="30"/>
      <c r="K73" s="30"/>
      <c r="L73" s="30"/>
      <c r="M73" s="30"/>
      <c r="N73" s="34"/>
      <c r="O73" s="33"/>
    </row>
    <row r="74" spans="1:15" ht="12.75">
      <c r="A74" s="38"/>
      <c r="B74" s="38"/>
      <c r="C74" s="38"/>
      <c r="D74" s="38"/>
      <c r="E74" s="38"/>
      <c r="F74" s="30"/>
      <c r="G74" s="30"/>
      <c r="H74" s="30"/>
      <c r="I74" s="30"/>
      <c r="J74" s="30"/>
      <c r="K74" s="30"/>
      <c r="L74" s="30"/>
      <c r="M74" s="30"/>
      <c r="N74" s="34"/>
      <c r="O74" s="33"/>
    </row>
    <row r="75" spans="1:15" ht="12.75">
      <c r="A75" s="38"/>
      <c r="B75" s="38"/>
      <c r="C75" s="38"/>
      <c r="D75" s="38"/>
      <c r="E75" s="38"/>
      <c r="F75" s="30"/>
      <c r="G75" s="30"/>
      <c r="H75" s="30"/>
      <c r="I75" s="30"/>
      <c r="J75" s="30"/>
      <c r="K75" s="30"/>
      <c r="L75" s="30"/>
      <c r="M75" s="30"/>
      <c r="N75" s="34"/>
      <c r="O75" s="33"/>
    </row>
    <row r="76" spans="1:15" ht="12.75">
      <c r="A76" s="38"/>
      <c r="B76" s="38"/>
      <c r="C76" s="38"/>
      <c r="D76" s="38"/>
      <c r="E76" s="38"/>
      <c r="F76" s="30"/>
      <c r="G76" s="30"/>
      <c r="H76" s="30"/>
      <c r="I76" s="30"/>
      <c r="J76" s="30"/>
      <c r="K76" s="30"/>
      <c r="L76" s="30"/>
      <c r="M76" s="30"/>
      <c r="N76" s="34"/>
      <c r="O76" s="33"/>
    </row>
    <row r="77" spans="1:15" ht="12.75">
      <c r="A77" s="38"/>
      <c r="B77" s="38"/>
      <c r="C77" s="38"/>
      <c r="D77" s="38"/>
      <c r="E77" s="38"/>
      <c r="F77" s="30"/>
      <c r="G77" s="30"/>
      <c r="H77" s="30"/>
      <c r="I77" s="30"/>
      <c r="J77" s="30"/>
      <c r="K77" s="30"/>
      <c r="L77" s="30"/>
      <c r="M77" s="30"/>
      <c r="N77" s="34"/>
      <c r="O77" s="33"/>
    </row>
    <row r="78" spans="1:15" ht="12.75">
      <c r="A78" s="38"/>
      <c r="B78" s="38"/>
      <c r="C78" s="38"/>
      <c r="D78" s="38"/>
      <c r="E78" s="38"/>
      <c r="F78" s="30"/>
      <c r="G78" s="30"/>
      <c r="H78" s="30"/>
      <c r="I78" s="30"/>
      <c r="J78" s="30"/>
      <c r="K78" s="30"/>
      <c r="L78" s="30"/>
      <c r="M78" s="30"/>
      <c r="N78" s="34"/>
      <c r="O78" s="33"/>
    </row>
    <row r="79" spans="1:15" ht="12.75">
      <c r="A79" s="38"/>
      <c r="B79" s="38"/>
      <c r="C79" s="38"/>
      <c r="D79" s="38"/>
      <c r="E79" s="38"/>
      <c r="F79" s="30"/>
      <c r="G79" s="30"/>
      <c r="H79" s="30"/>
      <c r="I79" s="30"/>
      <c r="J79" s="30"/>
      <c r="K79" s="30"/>
      <c r="L79" s="30"/>
      <c r="M79" s="30"/>
      <c r="N79" s="34"/>
      <c r="O79" s="33"/>
    </row>
    <row r="80" spans="1:15" ht="12.75">
      <c r="A80" s="38"/>
      <c r="B80" s="38"/>
      <c r="C80" s="38"/>
      <c r="D80" s="38"/>
      <c r="E80" s="38"/>
      <c r="F80" s="30"/>
      <c r="G80" s="30"/>
      <c r="H80" s="30"/>
      <c r="I80" s="30"/>
      <c r="J80" s="30"/>
      <c r="K80" s="30"/>
      <c r="L80" s="30"/>
      <c r="M80" s="30"/>
      <c r="N80" s="34"/>
      <c r="O80" s="33"/>
    </row>
    <row r="81" spans="1:15" ht="12.75">
      <c r="A81" s="38"/>
      <c r="B81" s="38"/>
      <c r="C81" s="38"/>
      <c r="D81" s="38"/>
      <c r="E81" s="38"/>
      <c r="F81" s="30"/>
      <c r="G81" s="30"/>
      <c r="H81" s="30"/>
      <c r="I81" s="30"/>
      <c r="J81" s="30"/>
      <c r="K81" s="30"/>
      <c r="L81" s="30"/>
      <c r="M81" s="30"/>
      <c r="N81" s="34"/>
      <c r="O81" s="33"/>
    </row>
    <row r="82" spans="1:15" ht="12.75">
      <c r="A82" s="38"/>
      <c r="B82" s="38"/>
      <c r="C82" s="38"/>
      <c r="D82" s="38"/>
      <c r="E82" s="38"/>
      <c r="F82" s="30"/>
      <c r="G82" s="30"/>
      <c r="H82" s="30"/>
      <c r="I82" s="30"/>
      <c r="J82" s="30"/>
      <c r="K82" s="30"/>
      <c r="L82" s="30"/>
      <c r="M82" s="30"/>
      <c r="N82" s="34"/>
      <c r="O82" s="33"/>
    </row>
    <row r="83" spans="1:15" ht="12.75">
      <c r="A83" s="38"/>
      <c r="B83" s="38"/>
      <c r="C83" s="38"/>
      <c r="D83" s="38"/>
      <c r="E83" s="38"/>
      <c r="F83" s="30"/>
      <c r="G83" s="30"/>
      <c r="H83" s="30"/>
      <c r="I83" s="30"/>
      <c r="J83" s="30"/>
      <c r="K83" s="30"/>
      <c r="L83" s="30"/>
      <c r="M83" s="30"/>
      <c r="N83" s="34"/>
      <c r="O83" s="33"/>
    </row>
    <row r="84" spans="1:1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4"/>
      <c r="O84" s="33"/>
    </row>
  </sheetData>
  <mergeCells count="3">
    <mergeCell ref="A1:E1"/>
    <mergeCell ref="A2:E2"/>
    <mergeCell ref="A3:E3"/>
  </mergeCells>
  <phoneticPr fontId="0" type="noConversion"/>
  <pageMargins left="0.35" right="0.35" top="0.33" bottom="0.28000000000000003" header="0.26" footer="0.2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0"/>
  <sheetViews>
    <sheetView workbookViewId="0">
      <selection activeCell="G67" sqref="G67"/>
    </sheetView>
  </sheetViews>
  <sheetFormatPr defaultRowHeight="12.75"/>
  <cols>
    <col min="1" max="1" width="37.42578125" customWidth="1"/>
    <col min="2" max="2" width="17.85546875" customWidth="1"/>
    <col min="3" max="3" width="13.42578125" customWidth="1"/>
    <col min="4" max="4" width="12.42578125" customWidth="1"/>
    <col min="5" max="5" width="13.42578125" customWidth="1"/>
  </cols>
  <sheetData>
    <row r="1" spans="1:5">
      <c r="A1" s="97" t="s">
        <v>37</v>
      </c>
      <c r="B1" s="97"/>
      <c r="C1" s="97"/>
      <c r="D1" s="97"/>
      <c r="E1" s="97"/>
    </row>
    <row r="2" spans="1:5">
      <c r="A2" s="97" t="s">
        <v>36</v>
      </c>
      <c r="B2" s="97"/>
      <c r="C2" s="97"/>
      <c r="D2" s="97"/>
      <c r="E2" s="97"/>
    </row>
    <row r="3" spans="1:5" ht="15.75">
      <c r="A3" s="98" t="s">
        <v>354</v>
      </c>
      <c r="B3" s="98"/>
      <c r="C3" s="98"/>
      <c r="D3" s="98"/>
      <c r="E3" s="98"/>
    </row>
    <row r="4" spans="1:5">
      <c r="A4" s="12"/>
      <c r="B4" s="12"/>
      <c r="C4" s="12"/>
      <c r="D4" s="12"/>
      <c r="E4" s="12"/>
    </row>
    <row r="5" spans="1:5">
      <c r="A5" s="12"/>
      <c r="B5" s="12" t="s">
        <v>12</v>
      </c>
      <c r="C5" s="12"/>
      <c r="D5" s="12">
        <v>1890.3</v>
      </c>
      <c r="E5" s="12"/>
    </row>
    <row r="6" spans="1:5">
      <c r="A6" s="12"/>
      <c r="B6" s="12" t="s">
        <v>4</v>
      </c>
      <c r="C6" s="12"/>
      <c r="D6" s="12">
        <v>45</v>
      </c>
      <c r="E6" s="12"/>
    </row>
    <row r="7" spans="1:5">
      <c r="A7" s="12"/>
      <c r="B7" s="12" t="s">
        <v>38</v>
      </c>
      <c r="C7" s="12"/>
      <c r="D7" s="12">
        <v>85</v>
      </c>
      <c r="E7" s="12"/>
    </row>
    <row r="8" spans="1:5">
      <c r="A8" s="12"/>
      <c r="B8" s="12"/>
      <c r="C8" s="12"/>
      <c r="D8" s="12"/>
      <c r="E8" s="12"/>
    </row>
    <row r="9" spans="1:5">
      <c r="A9" s="73"/>
      <c r="B9" s="75" t="s">
        <v>0</v>
      </c>
      <c r="C9" s="75" t="s">
        <v>9</v>
      </c>
      <c r="D9" s="75" t="s">
        <v>8</v>
      </c>
      <c r="E9" s="75" t="s">
        <v>1</v>
      </c>
    </row>
    <row r="10" spans="1:5">
      <c r="A10" s="72" t="s">
        <v>10</v>
      </c>
      <c r="B10" s="71">
        <v>-2813</v>
      </c>
      <c r="C10" s="71">
        <v>-3031</v>
      </c>
      <c r="D10" s="71">
        <v>-475</v>
      </c>
      <c r="E10" s="71">
        <f t="shared" ref="E10:E18" si="0">B10+C10+D10</f>
        <v>-6319</v>
      </c>
    </row>
    <row r="11" spans="1:5">
      <c r="A11" s="74" t="s">
        <v>5</v>
      </c>
      <c r="B11" s="76">
        <v>-116202</v>
      </c>
      <c r="C11" s="76">
        <v>-370432</v>
      </c>
      <c r="D11" s="76">
        <v>60919</v>
      </c>
      <c r="E11" s="76">
        <f t="shared" si="0"/>
        <v>-425715</v>
      </c>
    </row>
    <row r="12" spans="1:5">
      <c r="A12" s="72" t="s">
        <v>2</v>
      </c>
      <c r="B12" s="71">
        <v>100042</v>
      </c>
      <c r="C12" s="71">
        <v>111662</v>
      </c>
      <c r="D12" s="71">
        <v>31526</v>
      </c>
      <c r="E12" s="71">
        <f t="shared" si="0"/>
        <v>243230</v>
      </c>
    </row>
    <row r="13" spans="1:5">
      <c r="A13" s="72" t="s">
        <v>3</v>
      </c>
      <c r="B13" s="71">
        <v>102855</v>
      </c>
      <c r="C13" s="71">
        <v>114693</v>
      </c>
      <c r="D13" s="71">
        <v>32001</v>
      </c>
      <c r="E13" s="71">
        <f t="shared" si="0"/>
        <v>249549</v>
      </c>
    </row>
    <row r="14" spans="1:5">
      <c r="A14" s="72" t="s">
        <v>155</v>
      </c>
      <c r="B14" s="71">
        <v>12360</v>
      </c>
      <c r="C14" s="71"/>
      <c r="D14" s="71"/>
      <c r="E14" s="71"/>
    </row>
    <row r="15" spans="1:5">
      <c r="A15" s="72" t="s">
        <v>41</v>
      </c>
      <c r="B15" s="71">
        <v>9972</v>
      </c>
      <c r="C15" s="71"/>
      <c r="D15" s="71"/>
      <c r="E15" s="71">
        <f t="shared" si="0"/>
        <v>9972</v>
      </c>
    </row>
    <row r="16" spans="1:5">
      <c r="A16" s="72" t="s">
        <v>6</v>
      </c>
      <c r="B16" s="71">
        <f>B22</f>
        <v>148303</v>
      </c>
      <c r="C16" s="71">
        <f>B48</f>
        <v>52664</v>
      </c>
      <c r="D16" s="71">
        <v>0</v>
      </c>
      <c r="E16" s="71">
        <f t="shared" si="0"/>
        <v>200967</v>
      </c>
    </row>
    <row r="17" spans="1:6">
      <c r="A17" s="74" t="s">
        <v>7</v>
      </c>
      <c r="B17" s="76">
        <f>B11+B13+B14+B15-B16</f>
        <v>-139318</v>
      </c>
      <c r="C17" s="76">
        <f>C11+C13-C16</f>
        <v>-308403</v>
      </c>
      <c r="D17" s="76">
        <f>D11+D13-D16</f>
        <v>92920</v>
      </c>
      <c r="E17" s="76">
        <f t="shared" si="0"/>
        <v>-354801</v>
      </c>
    </row>
    <row r="18" spans="1:6">
      <c r="A18" s="72" t="s">
        <v>11</v>
      </c>
      <c r="B18" s="77">
        <v>5.5300002098083496</v>
      </c>
      <c r="C18" s="77">
        <v>4.7699999809265137</v>
      </c>
      <c r="D18" s="77">
        <v>1.5299999713897705</v>
      </c>
      <c r="E18" s="77">
        <f t="shared" si="0"/>
        <v>11.830000162124634</v>
      </c>
    </row>
    <row r="19" spans="1:6">
      <c r="A19" s="6" t="s">
        <v>91</v>
      </c>
      <c r="B19" s="54">
        <f>B16/D5/12</f>
        <v>6.5378952194537021</v>
      </c>
      <c r="C19" s="6"/>
      <c r="D19" s="6"/>
      <c r="E19" s="6"/>
    </row>
    <row r="20" spans="1:6">
      <c r="A20" s="30"/>
      <c r="B20" s="30"/>
      <c r="C20" s="30"/>
      <c r="D20" s="30"/>
      <c r="E20" s="30"/>
    </row>
    <row r="21" spans="1:6">
      <c r="A21" s="36"/>
      <c r="B21" s="36"/>
      <c r="C21" s="36"/>
      <c r="D21" s="36"/>
      <c r="E21" s="36"/>
    </row>
    <row r="22" spans="1:6">
      <c r="A22" s="50" t="s">
        <v>40</v>
      </c>
      <c r="B22" s="51">
        <f>SUM(B23:B47)</f>
        <v>148303</v>
      </c>
      <c r="C22" s="42"/>
      <c r="D22" s="42"/>
      <c r="E22" s="42"/>
      <c r="F22" s="43"/>
    </row>
    <row r="23" spans="1:6" ht="27" customHeight="1">
      <c r="A23" s="16" t="s">
        <v>348</v>
      </c>
      <c r="B23" s="47">
        <v>38027</v>
      </c>
      <c r="C23" s="42"/>
      <c r="D23" s="42"/>
      <c r="E23" s="42"/>
      <c r="F23" s="43"/>
    </row>
    <row r="24" spans="1:6" ht="30" customHeight="1">
      <c r="A24" s="16" t="s">
        <v>349</v>
      </c>
      <c r="B24" s="47">
        <v>9166</v>
      </c>
      <c r="C24" s="42"/>
      <c r="D24" s="42"/>
      <c r="E24" s="42"/>
      <c r="F24" s="43"/>
    </row>
    <row r="25" spans="1:6" ht="16.5" customHeight="1">
      <c r="A25" s="44" t="s">
        <v>75</v>
      </c>
      <c r="B25" s="53">
        <v>17649</v>
      </c>
      <c r="C25" s="42"/>
      <c r="D25" s="42"/>
      <c r="E25" s="42"/>
      <c r="F25" s="43"/>
    </row>
    <row r="26" spans="1:6" ht="19.5" customHeight="1">
      <c r="A26" s="44" t="s">
        <v>76</v>
      </c>
      <c r="B26" s="53">
        <v>4099</v>
      </c>
      <c r="C26" s="42"/>
      <c r="D26" s="42"/>
      <c r="E26" s="42"/>
      <c r="F26" s="43"/>
    </row>
    <row r="27" spans="1:6" ht="26.25" customHeight="1">
      <c r="A27" s="44" t="s">
        <v>39</v>
      </c>
      <c r="B27" s="52">
        <v>1286</v>
      </c>
      <c r="C27" s="42"/>
      <c r="D27" s="42"/>
      <c r="E27" s="42"/>
      <c r="F27" s="43"/>
    </row>
    <row r="28" spans="1:6" ht="17.25" customHeight="1">
      <c r="A28" s="44" t="s">
        <v>54</v>
      </c>
      <c r="B28" s="47">
        <v>148</v>
      </c>
      <c r="C28" s="42"/>
      <c r="D28" s="42"/>
      <c r="E28" s="42"/>
      <c r="F28" s="43"/>
    </row>
    <row r="29" spans="1:6">
      <c r="A29" s="44" t="s">
        <v>24</v>
      </c>
      <c r="B29" s="47">
        <v>1118</v>
      </c>
      <c r="C29" s="42"/>
      <c r="D29" s="42"/>
      <c r="E29" s="42"/>
      <c r="F29" s="43"/>
    </row>
    <row r="30" spans="1:6">
      <c r="A30" s="44" t="s">
        <v>25</v>
      </c>
      <c r="B30" s="47">
        <v>976</v>
      </c>
      <c r="C30" s="42"/>
      <c r="D30" s="42"/>
      <c r="E30" s="42"/>
      <c r="F30" s="43"/>
    </row>
    <row r="31" spans="1:6">
      <c r="A31" s="44" t="s">
        <v>26</v>
      </c>
      <c r="B31" s="47">
        <v>1116</v>
      </c>
      <c r="C31" s="42"/>
      <c r="D31" s="42"/>
      <c r="E31" s="42"/>
      <c r="F31" s="43"/>
    </row>
    <row r="32" spans="1:6" ht="18.75" customHeight="1">
      <c r="A32" s="44" t="s">
        <v>56</v>
      </c>
      <c r="B32" s="47">
        <v>1493</v>
      </c>
      <c r="C32" s="42"/>
      <c r="D32" s="42"/>
      <c r="E32" s="42"/>
      <c r="F32" s="43"/>
    </row>
    <row r="33" spans="1:6">
      <c r="A33" s="44" t="s">
        <v>27</v>
      </c>
      <c r="B33" s="47">
        <v>3269</v>
      </c>
      <c r="C33" s="42"/>
      <c r="D33" s="42"/>
      <c r="E33" s="42"/>
      <c r="F33" s="43"/>
    </row>
    <row r="34" spans="1:6">
      <c r="A34" s="16" t="s">
        <v>257</v>
      </c>
      <c r="B34" s="47">
        <v>17926</v>
      </c>
      <c r="C34" s="42"/>
      <c r="D34" s="42"/>
      <c r="E34" s="42"/>
      <c r="F34" s="43"/>
    </row>
    <row r="35" spans="1:6">
      <c r="A35" s="44" t="s">
        <v>28</v>
      </c>
      <c r="B35" s="47">
        <v>3414</v>
      </c>
      <c r="C35" s="42"/>
      <c r="D35" s="42"/>
      <c r="E35" s="42"/>
      <c r="F35" s="43"/>
    </row>
    <row r="36" spans="1:6" ht="17.25" customHeight="1">
      <c r="A36" s="44" t="s">
        <v>29</v>
      </c>
      <c r="B36" s="47">
        <v>176</v>
      </c>
      <c r="C36" s="42"/>
      <c r="D36" s="42"/>
      <c r="E36" s="42"/>
      <c r="F36" s="43"/>
    </row>
    <row r="37" spans="1:6" ht="18.75" customHeight="1">
      <c r="A37" s="41" t="s">
        <v>42</v>
      </c>
      <c r="B37" s="47">
        <v>24492</v>
      </c>
      <c r="C37" s="42"/>
      <c r="D37" s="42"/>
      <c r="E37" s="42"/>
      <c r="F37" s="43"/>
    </row>
    <row r="38" spans="1:6">
      <c r="A38" s="41" t="s">
        <v>43</v>
      </c>
      <c r="B38" s="47">
        <v>5977</v>
      </c>
      <c r="C38" s="42"/>
      <c r="D38" s="42"/>
      <c r="E38" s="42"/>
      <c r="F38" s="43"/>
    </row>
    <row r="39" spans="1:6" ht="25.5">
      <c r="A39" s="41" t="s">
        <v>44</v>
      </c>
      <c r="B39" s="47">
        <v>2455</v>
      </c>
      <c r="C39" s="42"/>
      <c r="D39" s="42"/>
      <c r="E39" s="42"/>
      <c r="F39" s="43"/>
    </row>
    <row r="40" spans="1:6">
      <c r="A40" s="41" t="s">
        <v>30</v>
      </c>
      <c r="B40" s="47">
        <v>425</v>
      </c>
      <c r="C40" s="42"/>
      <c r="D40" s="42"/>
      <c r="E40" s="42"/>
      <c r="F40" s="43"/>
    </row>
    <row r="41" spans="1:6">
      <c r="A41" s="41" t="s">
        <v>31</v>
      </c>
      <c r="B41" s="47">
        <v>502</v>
      </c>
      <c r="C41" s="42"/>
      <c r="D41" s="42"/>
      <c r="E41" s="42"/>
      <c r="F41" s="43"/>
    </row>
    <row r="42" spans="1:6">
      <c r="A42" s="41" t="s">
        <v>32</v>
      </c>
      <c r="B42" s="47">
        <v>1639</v>
      </c>
      <c r="C42" s="42"/>
      <c r="D42" s="42"/>
      <c r="E42" s="42"/>
      <c r="F42" s="43"/>
    </row>
    <row r="43" spans="1:6">
      <c r="A43" s="41" t="s">
        <v>33</v>
      </c>
      <c r="B43" s="47">
        <v>1004</v>
      </c>
      <c r="C43" s="42"/>
      <c r="D43" s="42"/>
      <c r="E43" s="42"/>
      <c r="F43" s="43"/>
    </row>
    <row r="44" spans="1:6">
      <c r="A44" s="41" t="s">
        <v>34</v>
      </c>
      <c r="B44" s="47">
        <v>619</v>
      </c>
      <c r="C44" s="42"/>
      <c r="D44" s="42"/>
      <c r="E44" s="42"/>
      <c r="F44" s="43"/>
    </row>
    <row r="45" spans="1:6">
      <c r="A45" s="41" t="s">
        <v>35</v>
      </c>
      <c r="B45" s="47">
        <v>223</v>
      </c>
      <c r="C45" s="42"/>
      <c r="D45" s="42"/>
      <c r="E45" s="42"/>
      <c r="F45" s="43"/>
    </row>
    <row r="46" spans="1:6">
      <c r="A46" s="41" t="s">
        <v>45</v>
      </c>
      <c r="B46" s="47">
        <v>8918</v>
      </c>
      <c r="C46" s="42"/>
      <c r="D46" s="42"/>
      <c r="E46" s="42"/>
      <c r="F46" s="43"/>
    </row>
    <row r="47" spans="1:6">
      <c r="A47" s="41" t="s">
        <v>46</v>
      </c>
      <c r="B47" s="47">
        <v>2186</v>
      </c>
      <c r="C47" s="42"/>
      <c r="D47" s="42"/>
      <c r="E47" s="42"/>
      <c r="F47" s="43"/>
    </row>
    <row r="48" spans="1:6">
      <c r="A48" s="57" t="s">
        <v>47</v>
      </c>
      <c r="B48" s="58">
        <f>SUM(B49:B64)</f>
        <v>52664</v>
      </c>
      <c r="C48" s="42"/>
      <c r="D48" s="42"/>
      <c r="E48" s="42"/>
      <c r="F48" s="43"/>
    </row>
    <row r="49" spans="1:10">
      <c r="A49" s="16" t="s">
        <v>78</v>
      </c>
      <c r="B49" s="17">
        <v>68</v>
      </c>
      <c r="C49" s="5"/>
      <c r="D49" s="5"/>
      <c r="E49" s="5"/>
      <c r="F49" s="5"/>
      <c r="G49" s="5"/>
      <c r="H49" s="5"/>
      <c r="I49" s="5"/>
      <c r="J49" s="5"/>
    </row>
    <row r="50" spans="1:10" ht="15.75" customHeight="1">
      <c r="A50" s="16" t="s">
        <v>79</v>
      </c>
      <c r="B50" s="17">
        <v>1733</v>
      </c>
      <c r="C50" s="5"/>
      <c r="D50" s="5"/>
      <c r="E50" s="5"/>
      <c r="F50" s="5"/>
      <c r="G50" s="5"/>
      <c r="H50" s="5"/>
      <c r="I50" s="5"/>
      <c r="J50" s="5"/>
    </row>
    <row r="51" spans="1:10" ht="25.5">
      <c r="A51" s="16" t="s">
        <v>80</v>
      </c>
      <c r="B51" s="17">
        <v>9450</v>
      </c>
      <c r="C51" s="5"/>
      <c r="D51" s="5"/>
      <c r="E51" s="5"/>
      <c r="F51" s="5"/>
      <c r="G51" s="5"/>
      <c r="H51" s="5"/>
      <c r="I51" s="5"/>
      <c r="J51" s="5"/>
    </row>
    <row r="52" spans="1:10">
      <c r="A52" s="16" t="s">
        <v>81</v>
      </c>
      <c r="B52" s="17">
        <v>156</v>
      </c>
      <c r="C52" s="5"/>
      <c r="D52" s="5"/>
      <c r="E52" s="5"/>
      <c r="F52" s="5"/>
      <c r="G52" s="5"/>
      <c r="H52" s="5"/>
      <c r="I52" s="5"/>
      <c r="J52" s="5"/>
    </row>
    <row r="53" spans="1:10">
      <c r="A53" s="16" t="s">
        <v>82</v>
      </c>
      <c r="B53" s="17">
        <v>14157</v>
      </c>
      <c r="C53" s="5"/>
      <c r="D53" s="5"/>
      <c r="E53" s="5"/>
      <c r="F53" s="5"/>
      <c r="G53" s="5"/>
      <c r="H53" s="5"/>
      <c r="I53" s="5"/>
      <c r="J53" s="5"/>
    </row>
    <row r="54" spans="1:10">
      <c r="A54" s="16" t="s">
        <v>83</v>
      </c>
      <c r="B54" s="17">
        <v>1908</v>
      </c>
      <c r="C54" s="5"/>
      <c r="D54" s="5"/>
      <c r="E54" s="5"/>
      <c r="F54" s="5"/>
      <c r="G54" s="5"/>
      <c r="H54" s="5"/>
      <c r="I54" s="5"/>
      <c r="J54" s="5"/>
    </row>
    <row r="55" spans="1:10">
      <c r="A55" s="16" t="s">
        <v>84</v>
      </c>
      <c r="B55" s="17">
        <v>3122</v>
      </c>
      <c r="C55" s="5"/>
      <c r="D55" s="5"/>
      <c r="E55" s="5"/>
      <c r="F55" s="5"/>
      <c r="G55" s="5"/>
      <c r="H55" s="5"/>
      <c r="I55" s="5"/>
      <c r="J55" s="5"/>
    </row>
    <row r="56" spans="1:10" ht="24.75" customHeight="1">
      <c r="A56" s="16" t="s">
        <v>85</v>
      </c>
      <c r="B56" s="17">
        <v>8037</v>
      </c>
      <c r="C56" s="5"/>
      <c r="D56" s="5"/>
      <c r="E56" s="5"/>
      <c r="F56" s="5"/>
      <c r="G56" s="5"/>
      <c r="H56" s="5"/>
      <c r="I56" s="5"/>
      <c r="J56" s="5"/>
    </row>
    <row r="57" spans="1:10">
      <c r="A57" s="16" t="s">
        <v>86</v>
      </c>
      <c r="B57" s="17">
        <v>722</v>
      </c>
      <c r="C57" s="5"/>
      <c r="D57" s="5"/>
      <c r="E57" s="5"/>
      <c r="F57" s="5"/>
      <c r="G57" s="5"/>
      <c r="H57" s="5"/>
      <c r="I57" s="5"/>
      <c r="J57" s="5"/>
    </row>
    <row r="58" spans="1:10" ht="25.5">
      <c r="A58" s="16" t="s">
        <v>22</v>
      </c>
      <c r="B58" s="17">
        <v>5211</v>
      </c>
      <c r="C58" s="5"/>
      <c r="D58" s="5"/>
      <c r="E58" s="5"/>
      <c r="F58" s="5"/>
      <c r="G58" s="5"/>
      <c r="H58" s="5"/>
      <c r="I58" s="5"/>
      <c r="J58" s="5"/>
    </row>
    <row r="59" spans="1:10">
      <c r="A59" s="16" t="s">
        <v>87</v>
      </c>
      <c r="B59" s="17">
        <v>257</v>
      </c>
      <c r="C59" s="5"/>
      <c r="D59" s="5"/>
      <c r="E59" s="5"/>
      <c r="F59" s="5"/>
      <c r="G59" s="5"/>
      <c r="H59" s="5"/>
      <c r="I59" s="5"/>
      <c r="J59" s="5"/>
    </row>
    <row r="60" spans="1:10">
      <c r="A60" s="16" t="s">
        <v>88</v>
      </c>
      <c r="B60" s="17">
        <v>3716</v>
      </c>
      <c r="C60" s="5"/>
      <c r="D60" s="5"/>
      <c r="E60" s="5"/>
      <c r="F60" s="5"/>
      <c r="G60" s="5"/>
      <c r="H60" s="5"/>
      <c r="I60" s="5"/>
      <c r="J60" s="5"/>
    </row>
    <row r="61" spans="1:10">
      <c r="A61" s="16" t="s">
        <v>89</v>
      </c>
      <c r="B61" s="17">
        <v>3895</v>
      </c>
      <c r="C61" s="5"/>
      <c r="D61" s="5"/>
      <c r="E61" s="5"/>
      <c r="F61" s="5"/>
      <c r="G61" s="5"/>
      <c r="H61" s="5"/>
      <c r="I61" s="5"/>
      <c r="J61" s="5"/>
    </row>
    <row r="62" spans="1:10">
      <c r="A62" s="16" t="s">
        <v>90</v>
      </c>
      <c r="B62" s="17">
        <v>232</v>
      </c>
      <c r="C62" s="5"/>
      <c r="D62" s="5"/>
      <c r="E62" s="5"/>
      <c r="F62" s="5"/>
      <c r="G62" s="5"/>
      <c r="H62" s="5"/>
      <c r="I62" s="5"/>
      <c r="J62" s="5"/>
    </row>
    <row r="63" spans="1:10">
      <c r="A63" s="43"/>
      <c r="B63" s="43"/>
      <c r="C63" s="43"/>
      <c r="D63" s="43"/>
      <c r="E63" s="43"/>
      <c r="F63" s="43"/>
    </row>
    <row r="64" spans="1:10">
      <c r="A64" s="43"/>
      <c r="B64" s="43"/>
      <c r="C64" s="43"/>
      <c r="D64" s="43"/>
      <c r="E64" s="43"/>
      <c r="F64" s="43"/>
    </row>
    <row r="65" spans="1:6">
      <c r="A65" s="43"/>
      <c r="B65" s="43"/>
      <c r="C65" s="43"/>
      <c r="D65" s="43"/>
      <c r="E65" s="43"/>
      <c r="F65" s="43"/>
    </row>
    <row r="66" spans="1:6">
      <c r="A66" s="95" t="s">
        <v>375</v>
      </c>
      <c r="B66" s="96"/>
      <c r="C66" s="96"/>
      <c r="D66" s="96"/>
      <c r="E66" s="96"/>
      <c r="F66" s="43"/>
    </row>
    <row r="67" spans="1:6">
      <c r="A67" s="11"/>
      <c r="F67" s="43"/>
    </row>
    <row r="68" spans="1:6">
      <c r="A68" s="95" t="s">
        <v>376</v>
      </c>
      <c r="B68" s="96"/>
      <c r="C68" s="96"/>
      <c r="D68" s="96"/>
      <c r="E68" s="96"/>
      <c r="F68" s="43"/>
    </row>
    <row r="69" spans="1:6">
      <c r="A69" s="11"/>
      <c r="F69" s="43"/>
    </row>
    <row r="70" spans="1:6">
      <c r="A70" s="95" t="s">
        <v>377</v>
      </c>
      <c r="B70" s="96"/>
      <c r="C70" s="96"/>
      <c r="D70" s="96"/>
      <c r="E70" s="96"/>
      <c r="F70" s="43"/>
    </row>
    <row r="71" spans="1:6">
      <c r="A71" s="43"/>
      <c r="B71" s="43"/>
      <c r="C71" s="43"/>
      <c r="D71" s="43"/>
      <c r="E71" s="43"/>
      <c r="F71" s="43"/>
    </row>
    <row r="72" spans="1:6">
      <c r="A72" s="43"/>
      <c r="B72" s="43"/>
      <c r="C72" s="43"/>
      <c r="D72" s="43"/>
      <c r="E72" s="43"/>
      <c r="F72" s="43"/>
    </row>
    <row r="73" spans="1:6">
      <c r="A73" s="43"/>
      <c r="B73" s="43"/>
      <c r="C73" s="43"/>
      <c r="D73" s="43"/>
      <c r="E73" s="43"/>
      <c r="F73" s="43"/>
    </row>
    <row r="74" spans="1:6">
      <c r="A74" s="43"/>
      <c r="B74" s="43"/>
      <c r="C74" s="43"/>
      <c r="D74" s="43"/>
      <c r="E74" s="43"/>
      <c r="F74" s="43"/>
    </row>
    <row r="75" spans="1:6">
      <c r="A75" s="43"/>
      <c r="B75" s="43"/>
      <c r="C75" s="43"/>
      <c r="D75" s="43"/>
      <c r="E75" s="43"/>
      <c r="F75" s="43"/>
    </row>
    <row r="76" spans="1:6">
      <c r="A76" s="43"/>
      <c r="B76" s="43"/>
      <c r="C76" s="43"/>
      <c r="D76" s="43"/>
      <c r="E76" s="43"/>
      <c r="F76" s="43"/>
    </row>
    <row r="77" spans="1:6">
      <c r="A77" s="43"/>
      <c r="B77" s="43"/>
      <c r="C77" s="43"/>
      <c r="D77" s="43"/>
      <c r="E77" s="43"/>
      <c r="F77" s="43"/>
    </row>
    <row r="78" spans="1:6">
      <c r="A78" s="43"/>
      <c r="B78" s="43"/>
      <c r="C78" s="43"/>
      <c r="D78" s="43"/>
      <c r="E78" s="43"/>
      <c r="F78" s="43"/>
    </row>
    <row r="79" spans="1:6">
      <c r="A79" s="43"/>
      <c r="B79" s="43"/>
      <c r="C79" s="43"/>
      <c r="D79" s="43"/>
      <c r="E79" s="43"/>
      <c r="F79" s="43"/>
    </row>
    <row r="80" spans="1:6">
      <c r="A80" s="43"/>
      <c r="B80" s="43"/>
      <c r="C80" s="43"/>
      <c r="D80" s="43"/>
      <c r="E80" s="43"/>
      <c r="F80" s="43"/>
    </row>
  </sheetData>
  <mergeCells count="6">
    <mergeCell ref="A1:E1"/>
    <mergeCell ref="A66:E66"/>
    <mergeCell ref="A68:E68"/>
    <mergeCell ref="A70:E70"/>
    <mergeCell ref="A2:E2"/>
    <mergeCell ref="A3:E3"/>
  </mergeCells>
  <phoneticPr fontId="6" type="noConversion"/>
  <pageMargins left="0.39370078740157483" right="0.39370078740157483" top="0.39370078740157483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workbookViewId="0">
      <selection activeCell="G23" sqref="G23"/>
    </sheetView>
  </sheetViews>
  <sheetFormatPr defaultRowHeight="12.75"/>
  <cols>
    <col min="1" max="1" width="31.85546875" customWidth="1"/>
    <col min="2" max="2" width="16.28515625" customWidth="1"/>
    <col min="3" max="3" width="13" customWidth="1"/>
    <col min="4" max="4" width="12.28515625" customWidth="1"/>
    <col min="5" max="5" width="12.42578125" customWidth="1"/>
  </cols>
  <sheetData>
    <row r="1" spans="1:5">
      <c r="A1" s="97" t="s">
        <v>37</v>
      </c>
      <c r="B1" s="97"/>
      <c r="C1" s="97"/>
      <c r="D1" s="97"/>
      <c r="E1" s="97"/>
    </row>
    <row r="2" spans="1:5">
      <c r="A2" s="97" t="s">
        <v>36</v>
      </c>
      <c r="B2" s="97"/>
      <c r="C2" s="97"/>
      <c r="D2" s="97"/>
      <c r="E2" s="97"/>
    </row>
    <row r="3" spans="1:5" ht="15.75">
      <c r="A3" s="98" t="s">
        <v>355</v>
      </c>
      <c r="B3" s="98"/>
      <c r="C3" s="98"/>
      <c r="D3" s="98"/>
      <c r="E3" s="98"/>
    </row>
    <row r="4" spans="1:5">
      <c r="A4" s="12"/>
      <c r="B4" s="12"/>
      <c r="C4" s="12"/>
      <c r="D4" s="12"/>
      <c r="E4" s="12"/>
    </row>
    <row r="5" spans="1:5">
      <c r="A5" s="12"/>
      <c r="B5" s="12" t="s">
        <v>12</v>
      </c>
      <c r="C5" s="12"/>
      <c r="D5" s="12">
        <v>2702</v>
      </c>
      <c r="E5" s="12"/>
    </row>
    <row r="6" spans="1:5">
      <c r="A6" s="12"/>
      <c r="B6" s="12" t="s">
        <v>4</v>
      </c>
      <c r="C6" s="12"/>
      <c r="D6" s="12">
        <v>57</v>
      </c>
      <c r="E6" s="12"/>
    </row>
    <row r="7" spans="1:5">
      <c r="A7" s="12"/>
      <c r="B7" s="12" t="s">
        <v>38</v>
      </c>
      <c r="C7" s="12"/>
      <c r="D7" s="12">
        <v>125</v>
      </c>
      <c r="E7" s="12"/>
    </row>
    <row r="8" spans="1:5">
      <c r="A8" s="12"/>
      <c r="B8" s="12"/>
      <c r="C8" s="12"/>
      <c r="D8" s="12"/>
      <c r="E8" s="12"/>
    </row>
    <row r="9" spans="1:5">
      <c r="A9" s="73"/>
      <c r="B9" s="75" t="s">
        <v>0</v>
      </c>
      <c r="C9" s="75" t="s">
        <v>9</v>
      </c>
      <c r="D9" s="75" t="s">
        <v>8</v>
      </c>
      <c r="E9" s="75" t="s">
        <v>1</v>
      </c>
    </row>
    <row r="10" spans="1:5">
      <c r="A10" s="72" t="s">
        <v>10</v>
      </c>
      <c r="B10" s="71">
        <v>-533</v>
      </c>
      <c r="C10" s="71">
        <v>3808</v>
      </c>
      <c r="D10" s="71">
        <v>476</v>
      </c>
      <c r="E10" s="71">
        <f t="shared" ref="E10:E18" si="0">B10+C10+D10</f>
        <v>3751</v>
      </c>
    </row>
    <row r="11" spans="1:5">
      <c r="A11" s="74" t="s">
        <v>5</v>
      </c>
      <c r="B11" s="76">
        <v>-94475</v>
      </c>
      <c r="C11" s="76">
        <v>848517</v>
      </c>
      <c r="D11" s="76">
        <v>41493</v>
      </c>
      <c r="E11" s="76">
        <f t="shared" si="0"/>
        <v>795535</v>
      </c>
    </row>
    <row r="12" spans="1:5">
      <c r="A12" s="72" t="s">
        <v>2</v>
      </c>
      <c r="B12" s="71">
        <v>183851</v>
      </c>
      <c r="C12" s="71">
        <v>253528</v>
      </c>
      <c r="D12" s="71">
        <v>47656</v>
      </c>
      <c r="E12" s="71">
        <f t="shared" si="0"/>
        <v>485035</v>
      </c>
    </row>
    <row r="13" spans="1:5">
      <c r="A13" s="72" t="s">
        <v>3</v>
      </c>
      <c r="B13" s="71">
        <v>184384</v>
      </c>
      <c r="C13" s="71">
        <v>249720</v>
      </c>
      <c r="D13" s="71">
        <v>47180</v>
      </c>
      <c r="E13" s="71">
        <f t="shared" si="0"/>
        <v>481284</v>
      </c>
    </row>
    <row r="14" spans="1:5">
      <c r="A14" s="72" t="s">
        <v>155</v>
      </c>
      <c r="B14" s="71">
        <v>16893</v>
      </c>
      <c r="C14" s="71"/>
      <c r="D14" s="71"/>
      <c r="E14" s="71"/>
    </row>
    <row r="15" spans="1:5">
      <c r="A15" s="72" t="s">
        <v>41</v>
      </c>
      <c r="B15" s="71">
        <v>6172</v>
      </c>
      <c r="C15" s="71"/>
      <c r="D15" s="71"/>
      <c r="E15" s="71">
        <f t="shared" si="0"/>
        <v>6172</v>
      </c>
    </row>
    <row r="16" spans="1:5">
      <c r="A16" s="72" t="s">
        <v>6</v>
      </c>
      <c r="B16" s="71">
        <f>B22</f>
        <v>261549</v>
      </c>
      <c r="C16" s="71">
        <f>B51</f>
        <v>171752</v>
      </c>
      <c r="D16" s="71">
        <f>B62</f>
        <v>36858</v>
      </c>
      <c r="E16" s="71">
        <f t="shared" si="0"/>
        <v>470159</v>
      </c>
    </row>
    <row r="17" spans="1:5">
      <c r="A17" s="74" t="s">
        <v>7</v>
      </c>
      <c r="B17" s="76">
        <f>B11+B13+B14+B15-B16</f>
        <v>-148575</v>
      </c>
      <c r="C17" s="76">
        <f>C11+C13-C16</f>
        <v>926485</v>
      </c>
      <c r="D17" s="76">
        <f>D11+D13-D16</f>
        <v>51815</v>
      </c>
      <c r="E17" s="76">
        <f t="shared" si="0"/>
        <v>829725</v>
      </c>
    </row>
    <row r="18" spans="1:5">
      <c r="A18" s="72" t="s">
        <v>11</v>
      </c>
      <c r="B18" s="77">
        <v>6.1</v>
      </c>
      <c r="C18" s="77">
        <v>7.82</v>
      </c>
      <c r="D18" s="77">
        <v>1.5299999713897705</v>
      </c>
      <c r="E18" s="77">
        <f t="shared" si="0"/>
        <v>15.44999997138977</v>
      </c>
    </row>
    <row r="19" spans="1:5">
      <c r="A19" s="6" t="s">
        <v>91</v>
      </c>
      <c r="B19" s="54">
        <f>B16/D5/12</f>
        <v>8.0665247964470765</v>
      </c>
      <c r="C19" s="6"/>
      <c r="D19" s="6"/>
      <c r="E19" s="6"/>
    </row>
    <row r="22" spans="1:5">
      <c r="A22" s="60" t="s">
        <v>40</v>
      </c>
      <c r="B22" s="61">
        <f>SUM(B23:B50)</f>
        <v>261549</v>
      </c>
    </row>
    <row r="23" spans="1:5" ht="25.5">
      <c r="A23" s="16" t="s">
        <v>348</v>
      </c>
      <c r="B23" s="63">
        <v>54352</v>
      </c>
    </row>
    <row r="24" spans="1:5" ht="25.5">
      <c r="A24" s="16" t="s">
        <v>349</v>
      </c>
      <c r="B24" s="63">
        <v>13101</v>
      </c>
    </row>
    <row r="25" spans="1:5">
      <c r="A25" s="44" t="s">
        <v>128</v>
      </c>
      <c r="B25" s="64">
        <v>57670</v>
      </c>
    </row>
    <row r="26" spans="1:5">
      <c r="A26" s="44" t="s">
        <v>129</v>
      </c>
      <c r="B26" s="64">
        <v>14093</v>
      </c>
    </row>
    <row r="27" spans="1:5" ht="25.5">
      <c r="A27" s="44" t="s">
        <v>13</v>
      </c>
      <c r="B27" s="63">
        <v>3134</v>
      </c>
    </row>
    <row r="28" spans="1:5">
      <c r="A28" s="56" t="s">
        <v>92</v>
      </c>
      <c r="B28" s="59">
        <v>2212</v>
      </c>
    </row>
    <row r="29" spans="1:5" ht="25.5">
      <c r="A29" s="44" t="s">
        <v>39</v>
      </c>
      <c r="B29" s="65">
        <v>5355</v>
      </c>
    </row>
    <row r="30" spans="1:5" ht="22.5">
      <c r="A30" s="56" t="s">
        <v>23</v>
      </c>
      <c r="B30" s="59">
        <v>98</v>
      </c>
    </row>
    <row r="31" spans="1:5">
      <c r="A31" s="44" t="s">
        <v>54</v>
      </c>
      <c r="B31" s="63">
        <v>148</v>
      </c>
    </row>
    <row r="32" spans="1:5">
      <c r="A32" s="44" t="s">
        <v>24</v>
      </c>
      <c r="B32" s="63">
        <v>1599</v>
      </c>
    </row>
    <row r="33" spans="1:2">
      <c r="A33" s="44" t="s">
        <v>25</v>
      </c>
      <c r="B33" s="63">
        <v>1394</v>
      </c>
    </row>
    <row r="34" spans="1:2">
      <c r="A34" s="44" t="s">
        <v>26</v>
      </c>
      <c r="B34" s="63">
        <v>1596</v>
      </c>
    </row>
    <row r="35" spans="1:2">
      <c r="A35" s="44" t="s">
        <v>56</v>
      </c>
      <c r="B35" s="63">
        <v>2134</v>
      </c>
    </row>
    <row r="36" spans="1:2">
      <c r="A36" s="44" t="s">
        <v>27</v>
      </c>
      <c r="B36" s="63">
        <v>4673</v>
      </c>
    </row>
    <row r="37" spans="1:2">
      <c r="A37" s="16" t="s">
        <v>257</v>
      </c>
      <c r="B37" s="63">
        <v>25621</v>
      </c>
    </row>
    <row r="38" spans="1:2">
      <c r="A38" s="44" t="s">
        <v>28</v>
      </c>
      <c r="B38" s="63">
        <v>4880</v>
      </c>
    </row>
    <row r="39" spans="1:2">
      <c r="A39" s="44" t="s">
        <v>29</v>
      </c>
      <c r="B39" s="63">
        <v>252</v>
      </c>
    </row>
    <row r="40" spans="1:2">
      <c r="A40" s="44" t="s">
        <v>42</v>
      </c>
      <c r="B40" s="63">
        <v>35006</v>
      </c>
    </row>
    <row r="41" spans="1:2">
      <c r="A41" s="44" t="s">
        <v>43</v>
      </c>
      <c r="B41" s="63">
        <v>8543</v>
      </c>
    </row>
    <row r="42" spans="1:2" ht="25.5">
      <c r="A42" s="44" t="s">
        <v>44</v>
      </c>
      <c r="B42" s="63">
        <v>3509</v>
      </c>
    </row>
    <row r="43" spans="1:2">
      <c r="A43" s="44" t="s">
        <v>30</v>
      </c>
      <c r="B43" s="63">
        <v>608</v>
      </c>
    </row>
    <row r="44" spans="1:2">
      <c r="A44" s="44" t="s">
        <v>31</v>
      </c>
      <c r="B44" s="63">
        <v>718</v>
      </c>
    </row>
    <row r="45" spans="1:2">
      <c r="A45" s="44" t="s">
        <v>32</v>
      </c>
      <c r="B45" s="63">
        <v>2343</v>
      </c>
    </row>
    <row r="46" spans="1:2">
      <c r="A46" s="44" t="s">
        <v>33</v>
      </c>
      <c r="B46" s="63">
        <v>1435</v>
      </c>
    </row>
    <row r="47" spans="1:2">
      <c r="A47" s="44" t="s">
        <v>34</v>
      </c>
      <c r="B47" s="63">
        <v>885</v>
      </c>
    </row>
    <row r="48" spans="1:2">
      <c r="A48" s="44" t="s">
        <v>35</v>
      </c>
      <c r="B48" s="63">
        <v>319</v>
      </c>
    </row>
    <row r="49" spans="1:2">
      <c r="A49" s="44" t="s">
        <v>45</v>
      </c>
      <c r="B49" s="63">
        <v>12746</v>
      </c>
    </row>
    <row r="50" spans="1:2">
      <c r="A50" s="44" t="s">
        <v>46</v>
      </c>
      <c r="B50" s="63">
        <v>3125</v>
      </c>
    </row>
    <row r="51" spans="1:2">
      <c r="A51" s="48" t="s">
        <v>47</v>
      </c>
      <c r="B51" s="69">
        <f>SUM(B52:B69)</f>
        <v>171752</v>
      </c>
    </row>
    <row r="52" spans="1:2" ht="22.5">
      <c r="A52" s="56" t="s">
        <v>93</v>
      </c>
      <c r="B52" s="59">
        <v>56834</v>
      </c>
    </row>
    <row r="53" spans="1:2">
      <c r="A53" s="56" t="s">
        <v>130</v>
      </c>
      <c r="B53" s="59">
        <v>80</v>
      </c>
    </row>
    <row r="54" spans="1:2">
      <c r="A54" s="56" t="s">
        <v>61</v>
      </c>
      <c r="B54" s="59">
        <v>838</v>
      </c>
    </row>
    <row r="55" spans="1:2">
      <c r="A55" s="56" t="s">
        <v>94</v>
      </c>
      <c r="B55" s="59">
        <v>445</v>
      </c>
    </row>
    <row r="56" spans="1:2">
      <c r="A56" s="56" t="s">
        <v>95</v>
      </c>
      <c r="B56" s="59">
        <v>284</v>
      </c>
    </row>
    <row r="57" spans="1:2">
      <c r="A57" s="56" t="s">
        <v>15</v>
      </c>
      <c r="B57" s="59">
        <v>55</v>
      </c>
    </row>
    <row r="58" spans="1:2" ht="22.5">
      <c r="A58" s="56" t="s">
        <v>131</v>
      </c>
      <c r="B58" s="59">
        <v>11970</v>
      </c>
    </row>
    <row r="59" spans="1:2" ht="22.5">
      <c r="A59" s="56" t="s">
        <v>96</v>
      </c>
      <c r="B59" s="59">
        <v>70</v>
      </c>
    </row>
    <row r="60" spans="1:2" ht="22.5">
      <c r="A60" s="56" t="s">
        <v>97</v>
      </c>
      <c r="B60" s="59">
        <v>476</v>
      </c>
    </row>
    <row r="61" spans="1:2">
      <c r="A61" s="56" t="s">
        <v>78</v>
      </c>
      <c r="B61" s="59">
        <v>68</v>
      </c>
    </row>
    <row r="62" spans="1:2" ht="22.5">
      <c r="A62" s="56" t="s">
        <v>98</v>
      </c>
      <c r="B62" s="59">
        <v>36858</v>
      </c>
    </row>
    <row r="63" spans="1:2" ht="22.5">
      <c r="A63" s="56" t="s">
        <v>99</v>
      </c>
      <c r="B63" s="59">
        <v>29084</v>
      </c>
    </row>
    <row r="64" spans="1:2" ht="22.5">
      <c r="A64" s="56" t="s">
        <v>100</v>
      </c>
      <c r="B64" s="59">
        <v>7466</v>
      </c>
    </row>
    <row r="65" spans="1:5">
      <c r="A65" s="56" t="s">
        <v>101</v>
      </c>
      <c r="B65" s="59">
        <v>4240</v>
      </c>
    </row>
    <row r="66" spans="1:5">
      <c r="A66" s="56" t="s">
        <v>132</v>
      </c>
      <c r="B66" s="59">
        <v>250</v>
      </c>
    </row>
    <row r="67" spans="1:5" ht="33.75">
      <c r="A67" s="56" t="s">
        <v>102</v>
      </c>
      <c r="B67" s="59">
        <v>4546</v>
      </c>
    </row>
    <row r="68" spans="1:5" ht="22.5">
      <c r="A68" s="56" t="s">
        <v>103</v>
      </c>
      <c r="B68" s="59">
        <v>7868</v>
      </c>
    </row>
    <row r="69" spans="1:5" ht="22.5">
      <c r="A69" s="56" t="s">
        <v>104</v>
      </c>
      <c r="B69" s="59">
        <v>10320</v>
      </c>
    </row>
    <row r="70" spans="1:5">
      <c r="A70" s="48" t="s">
        <v>106</v>
      </c>
      <c r="B70" s="68">
        <f>B71</f>
        <v>76530</v>
      </c>
    </row>
    <row r="71" spans="1:5" ht="33.75">
      <c r="A71" s="56" t="s">
        <v>105</v>
      </c>
      <c r="B71" s="59">
        <v>76530</v>
      </c>
    </row>
    <row r="75" spans="1:5">
      <c r="A75" s="95" t="s">
        <v>375</v>
      </c>
      <c r="B75" s="96"/>
      <c r="C75" s="96"/>
      <c r="D75" s="96"/>
      <c r="E75" s="96"/>
    </row>
    <row r="76" spans="1:5">
      <c r="A76" s="11"/>
    </row>
    <row r="77" spans="1:5">
      <c r="A77" s="95" t="s">
        <v>376</v>
      </c>
      <c r="B77" s="96"/>
      <c r="C77" s="96"/>
      <c r="D77" s="96"/>
      <c r="E77" s="96"/>
    </row>
    <row r="78" spans="1:5">
      <c r="A78" s="11"/>
    </row>
    <row r="79" spans="1:5">
      <c r="A79" s="95" t="s">
        <v>377</v>
      </c>
      <c r="B79" s="96"/>
      <c r="C79" s="96"/>
      <c r="D79" s="96"/>
      <c r="E79" s="96"/>
    </row>
  </sheetData>
  <mergeCells count="6">
    <mergeCell ref="A77:E77"/>
    <mergeCell ref="A79:E79"/>
    <mergeCell ref="A1:E1"/>
    <mergeCell ref="A2:E2"/>
    <mergeCell ref="A3:E3"/>
    <mergeCell ref="A75:E75"/>
  </mergeCells>
  <phoneticPr fontId="6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8"/>
  <sheetViews>
    <sheetView workbookViewId="0">
      <selection activeCell="E33" sqref="E33"/>
    </sheetView>
  </sheetViews>
  <sheetFormatPr defaultRowHeight="12.75"/>
  <cols>
    <col min="1" max="1" width="40.85546875" customWidth="1"/>
    <col min="2" max="2" width="12.7109375" customWidth="1"/>
    <col min="3" max="3" width="12.140625" customWidth="1"/>
    <col min="4" max="4" width="11.7109375" customWidth="1"/>
    <col min="5" max="5" width="14" customWidth="1"/>
  </cols>
  <sheetData>
    <row r="1" spans="1:5">
      <c r="A1" s="97" t="s">
        <v>37</v>
      </c>
      <c r="B1" s="97"/>
      <c r="C1" s="97"/>
      <c r="D1" s="97"/>
      <c r="E1" s="97"/>
    </row>
    <row r="2" spans="1:5">
      <c r="A2" s="97" t="s">
        <v>36</v>
      </c>
      <c r="B2" s="97"/>
      <c r="C2" s="97"/>
      <c r="D2" s="97"/>
      <c r="E2" s="97"/>
    </row>
    <row r="3" spans="1:5" ht="15.75">
      <c r="A3" s="98" t="s">
        <v>356</v>
      </c>
      <c r="B3" s="98"/>
      <c r="C3" s="98"/>
      <c r="D3" s="98"/>
      <c r="E3" s="98"/>
    </row>
    <row r="4" spans="1:5">
      <c r="A4" s="12"/>
      <c r="B4" s="12"/>
      <c r="C4" s="12"/>
      <c r="D4" s="12"/>
      <c r="E4" s="12"/>
    </row>
    <row r="5" spans="1:5">
      <c r="A5" s="12"/>
      <c r="B5" s="12" t="s">
        <v>12</v>
      </c>
      <c r="C5" s="12"/>
      <c r="D5" s="12">
        <v>1927.1</v>
      </c>
      <c r="E5" s="12"/>
    </row>
    <row r="6" spans="1:5">
      <c r="A6" s="12"/>
      <c r="B6" s="12" t="s">
        <v>4</v>
      </c>
      <c r="C6" s="12"/>
      <c r="D6" s="12">
        <v>45</v>
      </c>
      <c r="E6" s="12"/>
    </row>
    <row r="7" spans="1:5">
      <c r="A7" s="12"/>
      <c r="B7" s="12" t="s">
        <v>38</v>
      </c>
      <c r="C7" s="12"/>
      <c r="D7" s="12">
        <v>75</v>
      </c>
      <c r="E7" s="12"/>
    </row>
    <row r="8" spans="1:5">
      <c r="A8" s="12"/>
      <c r="B8" s="12"/>
      <c r="C8" s="12"/>
      <c r="D8" s="12"/>
      <c r="E8" s="12"/>
    </row>
    <row r="9" spans="1:5">
      <c r="A9" s="73"/>
      <c r="B9" s="75" t="s">
        <v>0</v>
      </c>
      <c r="C9" s="75" t="s">
        <v>9</v>
      </c>
      <c r="D9" s="75" t="s">
        <v>8</v>
      </c>
      <c r="E9" s="75" t="s">
        <v>1</v>
      </c>
    </row>
    <row r="10" spans="1:5">
      <c r="A10" s="72" t="s">
        <v>10</v>
      </c>
      <c r="B10" s="71">
        <v>-960</v>
      </c>
      <c r="C10" s="71">
        <v>945</v>
      </c>
      <c r="D10" s="71">
        <v>313</v>
      </c>
      <c r="E10" s="71">
        <f t="shared" ref="E10:E18" si="0">B10+C10+D10</f>
        <v>298</v>
      </c>
    </row>
    <row r="11" spans="1:5">
      <c r="A11" s="74" t="s">
        <v>5</v>
      </c>
      <c r="B11" s="76">
        <v>-104720</v>
      </c>
      <c r="C11" s="76">
        <v>-83285</v>
      </c>
      <c r="D11" s="76">
        <v>179328</v>
      </c>
      <c r="E11" s="76">
        <f t="shared" si="0"/>
        <v>-8677</v>
      </c>
    </row>
    <row r="12" spans="1:5">
      <c r="A12" s="72" t="s">
        <v>2</v>
      </c>
      <c r="B12" s="71">
        <v>127860</v>
      </c>
      <c r="C12" s="71">
        <v>110288</v>
      </c>
      <c r="D12" s="71">
        <v>33940</v>
      </c>
      <c r="E12" s="71">
        <f t="shared" si="0"/>
        <v>272088</v>
      </c>
    </row>
    <row r="13" spans="1:5">
      <c r="A13" s="72" t="s">
        <v>3</v>
      </c>
      <c r="B13" s="71">
        <v>128820</v>
      </c>
      <c r="C13" s="71">
        <v>109343</v>
      </c>
      <c r="D13" s="71">
        <v>33627</v>
      </c>
      <c r="E13" s="71">
        <f t="shared" si="0"/>
        <v>271790</v>
      </c>
    </row>
    <row r="14" spans="1:5">
      <c r="A14" s="72" t="s">
        <v>155</v>
      </c>
      <c r="B14" s="71">
        <v>12149</v>
      </c>
      <c r="C14" s="71"/>
      <c r="D14" s="71"/>
      <c r="E14" s="71"/>
    </row>
    <row r="15" spans="1:5">
      <c r="A15" s="72" t="s">
        <v>41</v>
      </c>
      <c r="B15" s="71">
        <v>10352</v>
      </c>
      <c r="C15" s="71"/>
      <c r="D15" s="71"/>
      <c r="E15" s="71">
        <f t="shared" si="0"/>
        <v>10352</v>
      </c>
    </row>
    <row r="16" spans="1:5">
      <c r="A16" s="72" t="s">
        <v>6</v>
      </c>
      <c r="B16" s="71">
        <f>B22</f>
        <v>182688</v>
      </c>
      <c r="C16" s="71">
        <f>B49</f>
        <v>77156</v>
      </c>
      <c r="D16" s="71">
        <f>B62</f>
        <v>143793</v>
      </c>
      <c r="E16" s="71">
        <f t="shared" si="0"/>
        <v>403637</v>
      </c>
    </row>
    <row r="17" spans="1:5">
      <c r="A17" s="74" t="s">
        <v>7</v>
      </c>
      <c r="B17" s="76">
        <f>B11+B13+B14+B15-B16</f>
        <v>-136087</v>
      </c>
      <c r="C17" s="76">
        <f>C11+C13-C16</f>
        <v>-51098</v>
      </c>
      <c r="D17" s="76">
        <f>D11+D13-D16</f>
        <v>69162</v>
      </c>
      <c r="E17" s="76">
        <f t="shared" si="0"/>
        <v>-118023</v>
      </c>
    </row>
    <row r="18" spans="1:5">
      <c r="A18" s="72" t="s">
        <v>11</v>
      </c>
      <c r="B18" s="77">
        <v>5.5300002098083496</v>
      </c>
      <c r="C18" s="77">
        <v>4.7699999809265137</v>
      </c>
      <c r="D18" s="77">
        <v>1.5299999713897705</v>
      </c>
      <c r="E18" s="77">
        <f t="shared" si="0"/>
        <v>11.830000162124634</v>
      </c>
    </row>
    <row r="19" spans="1:5">
      <c r="A19" s="6" t="s">
        <v>91</v>
      </c>
      <c r="B19" s="54">
        <f>B16/D5/12</f>
        <v>7.8999532977012095</v>
      </c>
      <c r="C19" s="6"/>
      <c r="D19" s="6"/>
      <c r="E19" s="6"/>
    </row>
    <row r="20" spans="1:5">
      <c r="A20" s="30"/>
      <c r="B20" s="30"/>
      <c r="C20" s="30"/>
      <c r="D20" s="30"/>
      <c r="E20" s="30"/>
    </row>
    <row r="21" spans="1:5">
      <c r="A21" s="36"/>
      <c r="B21" s="36"/>
      <c r="C21" s="36"/>
      <c r="D21" s="36"/>
      <c r="E21" s="36"/>
    </row>
    <row r="22" spans="1:5">
      <c r="A22" s="60" t="s">
        <v>40</v>
      </c>
      <c r="B22" s="61">
        <f>SUM(B23:B48)</f>
        <v>182688</v>
      </c>
      <c r="C22" s="62"/>
      <c r="D22" s="62"/>
      <c r="E22" s="62"/>
    </row>
    <row r="23" spans="1:5" ht="27" customHeight="1">
      <c r="A23" s="16" t="s">
        <v>348</v>
      </c>
      <c r="B23" s="63">
        <v>38768</v>
      </c>
      <c r="C23" s="62"/>
      <c r="D23" s="62"/>
      <c r="E23" s="62"/>
    </row>
    <row r="24" spans="1:5" ht="27" customHeight="1">
      <c r="A24" s="16" t="s">
        <v>349</v>
      </c>
      <c r="B24" s="63">
        <v>9345</v>
      </c>
      <c r="C24" s="62"/>
      <c r="D24" s="62"/>
      <c r="E24" s="62"/>
    </row>
    <row r="25" spans="1:5">
      <c r="A25" s="44" t="s">
        <v>133</v>
      </c>
      <c r="B25" s="64">
        <v>41421</v>
      </c>
      <c r="C25" s="62"/>
      <c r="D25" s="62"/>
      <c r="E25" s="62"/>
    </row>
    <row r="26" spans="1:5">
      <c r="A26" s="44" t="s">
        <v>129</v>
      </c>
      <c r="B26" s="64">
        <v>10118</v>
      </c>
      <c r="C26" s="62"/>
      <c r="D26" s="62"/>
      <c r="E26" s="62"/>
    </row>
    <row r="27" spans="1:5" ht="16.5" customHeight="1">
      <c r="A27" s="44" t="s">
        <v>13</v>
      </c>
      <c r="B27" s="63">
        <v>2154</v>
      </c>
      <c r="C27" s="62"/>
      <c r="D27" s="62"/>
      <c r="E27" s="62"/>
    </row>
    <row r="28" spans="1:5" ht="30.75" customHeight="1">
      <c r="A28" s="44" t="s">
        <v>134</v>
      </c>
      <c r="B28" s="65">
        <v>1286</v>
      </c>
      <c r="C28" s="62"/>
      <c r="D28" s="62"/>
      <c r="E28" s="62"/>
    </row>
    <row r="29" spans="1:5" ht="15.75" customHeight="1">
      <c r="A29" s="44" t="s">
        <v>54</v>
      </c>
      <c r="B29" s="63">
        <v>148</v>
      </c>
      <c r="C29" s="62"/>
      <c r="D29" s="62"/>
      <c r="E29" s="62"/>
    </row>
    <row r="30" spans="1:5">
      <c r="A30" s="44" t="s">
        <v>24</v>
      </c>
      <c r="B30" s="63">
        <v>1140</v>
      </c>
      <c r="C30" s="62"/>
      <c r="D30" s="62"/>
      <c r="E30" s="62"/>
    </row>
    <row r="31" spans="1:5">
      <c r="A31" s="44" t="s">
        <v>25</v>
      </c>
      <c r="B31" s="63">
        <v>995</v>
      </c>
      <c r="C31" s="62"/>
      <c r="D31" s="62"/>
      <c r="E31" s="62"/>
    </row>
    <row r="32" spans="1:5">
      <c r="A32" s="44" t="s">
        <v>26</v>
      </c>
      <c r="B32" s="63">
        <v>1138</v>
      </c>
      <c r="C32" s="62"/>
      <c r="D32" s="62"/>
      <c r="E32" s="62"/>
    </row>
    <row r="33" spans="1:5" ht="18" customHeight="1">
      <c r="A33" s="44" t="s">
        <v>56</v>
      </c>
      <c r="B33" s="63">
        <v>1522</v>
      </c>
      <c r="C33" s="62"/>
      <c r="D33" s="62"/>
      <c r="E33" s="62"/>
    </row>
    <row r="34" spans="1:5">
      <c r="A34" s="44" t="s">
        <v>27</v>
      </c>
      <c r="B34" s="63">
        <v>3333</v>
      </c>
      <c r="C34" s="62"/>
      <c r="D34" s="62"/>
      <c r="E34" s="62"/>
    </row>
    <row r="35" spans="1:5" ht="16.5" customHeight="1">
      <c r="A35" s="16" t="s">
        <v>257</v>
      </c>
      <c r="B35" s="63">
        <v>18275</v>
      </c>
      <c r="C35" s="62"/>
      <c r="D35" s="62"/>
      <c r="E35" s="62"/>
    </row>
    <row r="36" spans="1:5">
      <c r="A36" s="44" t="s">
        <v>28</v>
      </c>
      <c r="B36" s="63">
        <v>3481</v>
      </c>
      <c r="C36" s="62"/>
      <c r="D36" s="62"/>
      <c r="E36" s="62"/>
    </row>
    <row r="37" spans="1:5">
      <c r="A37" s="44" t="s">
        <v>29</v>
      </c>
      <c r="B37" s="63">
        <v>180</v>
      </c>
      <c r="C37" s="62"/>
      <c r="D37" s="62"/>
      <c r="E37" s="62"/>
    </row>
    <row r="38" spans="1:5" ht="15.75" customHeight="1">
      <c r="A38" s="44" t="s">
        <v>42</v>
      </c>
      <c r="B38" s="63">
        <v>24968</v>
      </c>
      <c r="C38" s="62"/>
      <c r="D38" s="62"/>
      <c r="E38" s="62"/>
    </row>
    <row r="39" spans="1:5">
      <c r="A39" s="44" t="s">
        <v>43</v>
      </c>
      <c r="B39" s="63">
        <v>6094</v>
      </c>
      <c r="C39" s="62"/>
      <c r="D39" s="62"/>
      <c r="E39" s="62"/>
    </row>
    <row r="40" spans="1:5">
      <c r="A40" s="44" t="s">
        <v>44</v>
      </c>
      <c r="B40" s="63">
        <v>2503</v>
      </c>
      <c r="C40" s="62"/>
      <c r="D40" s="62"/>
      <c r="E40" s="62"/>
    </row>
    <row r="41" spans="1:5" ht="16.5" customHeight="1">
      <c r="A41" s="44" t="s">
        <v>30</v>
      </c>
      <c r="B41" s="63">
        <v>434</v>
      </c>
      <c r="C41" s="62"/>
      <c r="D41" s="62"/>
      <c r="E41" s="62"/>
    </row>
    <row r="42" spans="1:5">
      <c r="A42" s="44" t="s">
        <v>31</v>
      </c>
      <c r="B42" s="63">
        <v>512</v>
      </c>
      <c r="C42" s="62"/>
      <c r="D42" s="62"/>
      <c r="E42" s="62"/>
    </row>
    <row r="43" spans="1:5">
      <c r="A43" s="44" t="s">
        <v>32</v>
      </c>
      <c r="B43" s="63">
        <v>1671</v>
      </c>
      <c r="C43" s="62"/>
      <c r="D43" s="62"/>
      <c r="E43" s="62"/>
    </row>
    <row r="44" spans="1:5" ht="17.25" customHeight="1">
      <c r="A44" s="44" t="s">
        <v>33</v>
      </c>
      <c r="B44" s="63">
        <v>1023</v>
      </c>
      <c r="C44" s="62"/>
      <c r="D44" s="62"/>
      <c r="E44" s="62"/>
    </row>
    <row r="45" spans="1:5">
      <c r="A45" s="44" t="s">
        <v>34</v>
      </c>
      <c r="B45" s="63">
        <v>631</v>
      </c>
      <c r="C45" s="62"/>
      <c r="D45" s="62"/>
      <c r="E45" s="62"/>
    </row>
    <row r="46" spans="1:5">
      <c r="A46" s="44" t="s">
        <v>35</v>
      </c>
      <c r="B46" s="63">
        <v>228</v>
      </c>
      <c r="C46" s="62"/>
      <c r="D46" s="62"/>
      <c r="E46" s="62"/>
    </row>
    <row r="47" spans="1:5" ht="16.5" customHeight="1">
      <c r="A47" s="44" t="s">
        <v>45</v>
      </c>
      <c r="B47" s="63">
        <v>9091</v>
      </c>
      <c r="C47" s="62"/>
      <c r="D47" s="62"/>
      <c r="E47" s="62"/>
    </row>
    <row r="48" spans="1:5">
      <c r="A48" s="44" t="s">
        <v>46</v>
      </c>
      <c r="B48" s="63">
        <v>2229</v>
      </c>
      <c r="C48" s="62"/>
      <c r="D48" s="62"/>
      <c r="E48" s="62"/>
    </row>
    <row r="49" spans="1:10">
      <c r="A49" s="48" t="s">
        <v>47</v>
      </c>
      <c r="B49" s="69">
        <f>SUM(B50:B61)</f>
        <v>77156</v>
      </c>
      <c r="C49" s="62"/>
      <c r="D49" s="62"/>
      <c r="E49" s="62"/>
    </row>
    <row r="50" spans="1:10">
      <c r="A50" s="16" t="s">
        <v>15</v>
      </c>
      <c r="B50" s="59">
        <v>22</v>
      </c>
      <c r="C50" s="5"/>
      <c r="D50" s="5"/>
      <c r="E50" s="5"/>
      <c r="F50" s="5"/>
      <c r="G50" s="5"/>
      <c r="H50" s="5"/>
      <c r="I50" s="5"/>
      <c r="J50" s="5"/>
    </row>
    <row r="51" spans="1:10">
      <c r="A51" s="16" t="s">
        <v>78</v>
      </c>
      <c r="B51" s="59">
        <v>28</v>
      </c>
      <c r="C51" s="5"/>
      <c r="D51" s="5"/>
      <c r="E51" s="5"/>
      <c r="F51" s="5"/>
      <c r="G51" s="5"/>
      <c r="H51" s="5"/>
      <c r="I51" s="5"/>
      <c r="J51" s="5"/>
    </row>
    <row r="52" spans="1:10">
      <c r="A52" s="16" t="s">
        <v>107</v>
      </c>
      <c r="B52" s="59">
        <v>147</v>
      </c>
      <c r="C52" s="5"/>
      <c r="D52" s="5"/>
      <c r="E52" s="5"/>
      <c r="F52" s="5"/>
      <c r="G52" s="5"/>
      <c r="H52" s="5"/>
      <c r="I52" s="5"/>
      <c r="J52" s="5"/>
    </row>
    <row r="53" spans="1:10" ht="25.5">
      <c r="A53" s="16" t="s">
        <v>108</v>
      </c>
      <c r="B53" s="59">
        <v>24066</v>
      </c>
      <c r="C53" s="5"/>
      <c r="D53" s="5"/>
      <c r="E53" s="5"/>
      <c r="F53" s="5"/>
      <c r="G53" s="5"/>
      <c r="H53" s="5"/>
      <c r="I53" s="5"/>
      <c r="J53" s="5"/>
    </row>
    <row r="54" spans="1:10" ht="25.5">
      <c r="A54" s="16" t="s">
        <v>131</v>
      </c>
      <c r="B54" s="59">
        <v>9450</v>
      </c>
      <c r="C54" s="5"/>
      <c r="D54" s="5"/>
      <c r="E54" s="5"/>
      <c r="F54" s="5"/>
      <c r="G54" s="5"/>
      <c r="H54" s="5"/>
      <c r="I54" s="5"/>
      <c r="J54" s="5"/>
    </row>
    <row r="55" spans="1:10">
      <c r="A55" s="16" t="s">
        <v>109</v>
      </c>
      <c r="B55" s="59">
        <v>18404</v>
      </c>
      <c r="C55" s="5"/>
      <c r="D55" s="5"/>
      <c r="E55" s="5"/>
      <c r="F55" s="5"/>
      <c r="G55" s="5"/>
      <c r="H55" s="5"/>
      <c r="I55" s="5"/>
      <c r="J55" s="5"/>
    </row>
    <row r="56" spans="1:10" ht="25.5">
      <c r="A56" s="16" t="s">
        <v>110</v>
      </c>
      <c r="B56" s="59">
        <v>16641</v>
      </c>
      <c r="C56" s="5"/>
      <c r="D56" s="5"/>
      <c r="E56" s="5"/>
      <c r="F56" s="5"/>
      <c r="G56" s="5"/>
      <c r="H56" s="5"/>
      <c r="I56" s="5"/>
      <c r="J56" s="5"/>
    </row>
    <row r="57" spans="1:10">
      <c r="A57" s="16" t="s">
        <v>135</v>
      </c>
      <c r="B57" s="59">
        <v>853</v>
      </c>
      <c r="C57" s="5"/>
      <c r="D57" s="5"/>
      <c r="E57" s="5"/>
      <c r="F57" s="5"/>
      <c r="G57" s="5"/>
      <c r="H57" s="5"/>
      <c r="I57" s="5"/>
      <c r="J57" s="5"/>
    </row>
    <row r="58" spans="1:10">
      <c r="A58" s="16" t="s">
        <v>136</v>
      </c>
      <c r="B58" s="59">
        <v>1934</v>
      </c>
      <c r="C58" s="5"/>
      <c r="D58" s="5"/>
      <c r="E58" s="5"/>
      <c r="F58" s="5"/>
      <c r="G58" s="5"/>
      <c r="H58" s="5"/>
      <c r="I58" s="5"/>
      <c r="J58" s="5"/>
    </row>
    <row r="59" spans="1:10">
      <c r="A59" s="16" t="s">
        <v>137</v>
      </c>
      <c r="B59" s="59">
        <v>256</v>
      </c>
      <c r="C59" s="5"/>
      <c r="D59" s="5"/>
      <c r="E59" s="5"/>
      <c r="F59" s="5"/>
      <c r="G59" s="5"/>
      <c r="H59" s="5"/>
      <c r="I59" s="5"/>
      <c r="J59" s="5"/>
    </row>
    <row r="60" spans="1:10">
      <c r="A60" s="16" t="s">
        <v>138</v>
      </c>
      <c r="B60" s="59">
        <v>144</v>
      </c>
      <c r="C60" s="5"/>
      <c r="D60" s="5"/>
      <c r="E60" s="5"/>
      <c r="F60" s="5"/>
      <c r="G60" s="5"/>
      <c r="H60" s="5"/>
      <c r="I60" s="5"/>
      <c r="J60" s="5"/>
    </row>
    <row r="61" spans="1:10" ht="25.5">
      <c r="A61" s="16" t="s">
        <v>22</v>
      </c>
      <c r="B61" s="59">
        <v>5211</v>
      </c>
      <c r="C61" s="5"/>
      <c r="D61" s="5"/>
      <c r="E61" s="5"/>
      <c r="F61" s="5"/>
      <c r="G61" s="5"/>
      <c r="H61" s="5"/>
      <c r="I61" s="5"/>
      <c r="J61" s="5"/>
    </row>
    <row r="62" spans="1:10">
      <c r="A62" s="48" t="s">
        <v>106</v>
      </c>
      <c r="B62" s="70">
        <f>B63</f>
        <v>143793</v>
      </c>
      <c r="C62" s="43"/>
      <c r="D62" s="43"/>
    </row>
    <row r="63" spans="1:10">
      <c r="A63" s="16" t="s">
        <v>111</v>
      </c>
      <c r="B63" s="59">
        <v>143793</v>
      </c>
      <c r="C63" s="5"/>
      <c r="D63" s="5"/>
      <c r="E63" s="5"/>
      <c r="F63" s="5"/>
      <c r="G63" s="5"/>
      <c r="H63" s="5"/>
      <c r="I63" s="5"/>
      <c r="J63" s="5"/>
    </row>
    <row r="64" spans="1:10">
      <c r="A64" s="43"/>
      <c r="B64" s="43"/>
      <c r="C64" s="43"/>
      <c r="D64" s="43"/>
    </row>
    <row r="65" spans="1:5">
      <c r="A65" s="43"/>
      <c r="B65" s="43"/>
      <c r="C65" s="43"/>
      <c r="D65" s="43"/>
    </row>
    <row r="66" spans="1:5">
      <c r="A66" s="43"/>
      <c r="B66" s="43"/>
      <c r="C66" s="43"/>
      <c r="D66" s="43"/>
    </row>
    <row r="67" spans="1:5">
      <c r="A67" s="95" t="s">
        <v>375</v>
      </c>
      <c r="B67" s="96"/>
      <c r="C67" s="96"/>
      <c r="D67" s="96"/>
      <c r="E67" s="96"/>
    </row>
    <row r="68" spans="1:5">
      <c r="A68" s="11"/>
    </row>
    <row r="69" spans="1:5">
      <c r="A69" s="95" t="s">
        <v>376</v>
      </c>
      <c r="B69" s="96"/>
      <c r="C69" s="96"/>
      <c r="D69" s="96"/>
      <c r="E69" s="96"/>
    </row>
    <row r="70" spans="1:5">
      <c r="A70" s="11"/>
    </row>
    <row r="71" spans="1:5">
      <c r="A71" s="95" t="s">
        <v>377</v>
      </c>
      <c r="B71" s="96"/>
      <c r="C71" s="96"/>
      <c r="D71" s="96"/>
      <c r="E71" s="96"/>
    </row>
    <row r="72" spans="1:5">
      <c r="A72" s="43"/>
      <c r="B72" s="43"/>
      <c r="C72" s="43"/>
      <c r="D72" s="43"/>
    </row>
    <row r="73" spans="1:5">
      <c r="A73" s="43"/>
      <c r="B73" s="43"/>
      <c r="C73" s="43"/>
      <c r="D73" s="43"/>
    </row>
    <row r="74" spans="1:5">
      <c r="A74" s="43"/>
      <c r="B74" s="43"/>
      <c r="C74" s="43"/>
      <c r="D74" s="43"/>
    </row>
    <row r="75" spans="1:5">
      <c r="A75" s="43"/>
      <c r="B75" s="43"/>
      <c r="C75" s="43"/>
      <c r="D75" s="43"/>
    </row>
    <row r="76" spans="1:5">
      <c r="A76" s="43"/>
      <c r="B76" s="43"/>
      <c r="C76" s="43"/>
      <c r="D76" s="43"/>
    </row>
    <row r="77" spans="1:5">
      <c r="A77" s="43"/>
      <c r="B77" s="43"/>
      <c r="C77" s="43"/>
      <c r="D77" s="43"/>
    </row>
    <row r="78" spans="1:5">
      <c r="A78" s="43"/>
      <c r="B78" s="43"/>
      <c r="C78" s="43"/>
      <c r="D78" s="43"/>
    </row>
    <row r="79" spans="1:5">
      <c r="A79" s="43"/>
      <c r="B79" s="43"/>
      <c r="C79" s="43"/>
      <c r="D79" s="43"/>
    </row>
    <row r="80" spans="1:5">
      <c r="A80" s="43"/>
      <c r="B80" s="43"/>
      <c r="C80" s="43"/>
      <c r="D80" s="43"/>
    </row>
    <row r="81" spans="1:4">
      <c r="A81" s="43"/>
      <c r="B81" s="43"/>
      <c r="C81" s="43"/>
      <c r="D81" s="43"/>
    </row>
    <row r="82" spans="1:4">
      <c r="A82" s="43"/>
      <c r="B82" s="43"/>
      <c r="C82" s="43"/>
      <c r="D82" s="43"/>
    </row>
    <row r="83" spans="1:4">
      <c r="A83" s="43"/>
      <c r="B83" s="43"/>
      <c r="C83" s="43"/>
      <c r="D83" s="43"/>
    </row>
    <row r="84" spans="1:4">
      <c r="A84" s="43"/>
      <c r="B84" s="43"/>
      <c r="C84" s="43"/>
      <c r="D84" s="43"/>
    </row>
    <row r="85" spans="1:4">
      <c r="A85" s="43"/>
      <c r="B85" s="43"/>
      <c r="C85" s="43"/>
      <c r="D85" s="43"/>
    </row>
    <row r="86" spans="1:4">
      <c r="A86" s="43"/>
      <c r="B86" s="43"/>
      <c r="C86" s="43"/>
      <c r="D86" s="43"/>
    </row>
    <row r="87" spans="1:4">
      <c r="A87" s="43"/>
      <c r="B87" s="43"/>
      <c r="C87" s="43"/>
      <c r="D87" s="43"/>
    </row>
    <row r="88" spans="1:4">
      <c r="A88" s="43"/>
      <c r="B88" s="43"/>
      <c r="C88" s="43"/>
      <c r="D88" s="43"/>
    </row>
    <row r="89" spans="1:4">
      <c r="A89" s="43"/>
      <c r="B89" s="43"/>
      <c r="C89" s="43"/>
      <c r="D89" s="43"/>
    </row>
    <row r="90" spans="1:4">
      <c r="A90" s="43"/>
      <c r="B90" s="43"/>
      <c r="C90" s="43"/>
      <c r="D90" s="43"/>
    </row>
    <row r="91" spans="1:4">
      <c r="A91" s="43"/>
      <c r="B91" s="43"/>
      <c r="C91" s="43"/>
      <c r="D91" s="43"/>
    </row>
    <row r="92" spans="1:4">
      <c r="A92" s="43"/>
      <c r="B92" s="43"/>
      <c r="C92" s="43"/>
      <c r="D92" s="43"/>
    </row>
    <row r="93" spans="1:4">
      <c r="A93" s="43"/>
      <c r="B93" s="43"/>
      <c r="C93" s="43"/>
      <c r="D93" s="43"/>
    </row>
    <row r="94" spans="1:4">
      <c r="A94" s="43"/>
      <c r="B94" s="43"/>
      <c r="C94" s="43"/>
      <c r="D94" s="43"/>
    </row>
    <row r="95" spans="1:4">
      <c r="A95" s="43"/>
      <c r="B95" s="43"/>
      <c r="C95" s="43"/>
      <c r="D95" s="43"/>
    </row>
    <row r="96" spans="1:4">
      <c r="A96" s="43"/>
      <c r="B96" s="43"/>
      <c r="C96" s="43"/>
      <c r="D96" s="43"/>
    </row>
    <row r="97" spans="1:4">
      <c r="A97" s="43"/>
      <c r="B97" s="43"/>
      <c r="C97" s="43"/>
      <c r="D97" s="43"/>
    </row>
    <row r="98" spans="1:4">
      <c r="A98" s="43"/>
      <c r="B98" s="43"/>
      <c r="C98" s="43"/>
      <c r="D98" s="43"/>
    </row>
    <row r="99" spans="1:4">
      <c r="A99" s="43"/>
      <c r="B99" s="43"/>
      <c r="C99" s="43"/>
      <c r="D99" s="43"/>
    </row>
    <row r="100" spans="1:4">
      <c r="A100" s="43"/>
      <c r="B100" s="43"/>
      <c r="C100" s="43"/>
      <c r="D100" s="43"/>
    </row>
    <row r="101" spans="1:4">
      <c r="A101" s="43"/>
      <c r="B101" s="43"/>
      <c r="C101" s="43"/>
      <c r="D101" s="43"/>
    </row>
    <row r="102" spans="1:4">
      <c r="A102" s="43"/>
      <c r="B102" s="43"/>
      <c r="C102" s="43"/>
      <c r="D102" s="43"/>
    </row>
    <row r="103" spans="1:4">
      <c r="A103" s="43"/>
      <c r="B103" s="43"/>
      <c r="C103" s="43"/>
      <c r="D103" s="43"/>
    </row>
    <row r="104" spans="1:4">
      <c r="A104" s="43"/>
      <c r="B104" s="43"/>
      <c r="C104" s="43"/>
      <c r="D104" s="43"/>
    </row>
    <row r="105" spans="1:4">
      <c r="A105" s="43"/>
      <c r="B105" s="43"/>
      <c r="C105" s="43"/>
      <c r="D105" s="43"/>
    </row>
    <row r="106" spans="1:4">
      <c r="A106" s="43"/>
      <c r="B106" s="43"/>
      <c r="C106" s="43"/>
      <c r="D106" s="43"/>
    </row>
    <row r="107" spans="1:4">
      <c r="A107" s="43"/>
      <c r="B107" s="43"/>
      <c r="C107" s="43"/>
      <c r="D107" s="43"/>
    </row>
    <row r="108" spans="1:4">
      <c r="A108" s="43"/>
      <c r="B108" s="43"/>
      <c r="C108" s="43"/>
      <c r="D108" s="43"/>
    </row>
  </sheetData>
  <mergeCells count="6">
    <mergeCell ref="A69:E69"/>
    <mergeCell ref="A71:E71"/>
    <mergeCell ref="A1:E1"/>
    <mergeCell ref="A2:E2"/>
    <mergeCell ref="A3:E3"/>
    <mergeCell ref="A67:E67"/>
  </mergeCells>
  <phoneticPr fontId="6" type="noConversion"/>
  <pageMargins left="0.39370078740157483" right="0.39370078740157483" top="0.39370078740157483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6"/>
  <sheetViews>
    <sheetView workbookViewId="0">
      <selection activeCell="D82" sqref="D81:D82"/>
    </sheetView>
  </sheetViews>
  <sheetFormatPr defaultRowHeight="12.75"/>
  <cols>
    <col min="1" max="1" width="36.85546875" customWidth="1"/>
    <col min="2" max="2" width="14" customWidth="1"/>
    <col min="3" max="3" width="12.85546875" customWidth="1"/>
    <col min="4" max="4" width="13" customWidth="1"/>
    <col min="5" max="5" width="13.28515625" customWidth="1"/>
  </cols>
  <sheetData>
    <row r="1" spans="1:5">
      <c r="A1" s="97" t="s">
        <v>37</v>
      </c>
      <c r="B1" s="97"/>
      <c r="C1" s="97"/>
      <c r="D1" s="97"/>
      <c r="E1" s="97"/>
    </row>
    <row r="2" spans="1:5">
      <c r="A2" s="97" t="s">
        <v>36</v>
      </c>
      <c r="B2" s="97"/>
      <c r="C2" s="97"/>
      <c r="D2" s="97"/>
      <c r="E2" s="97"/>
    </row>
    <row r="3" spans="1:5" ht="15.75">
      <c r="A3" s="98" t="s">
        <v>357</v>
      </c>
      <c r="B3" s="98"/>
      <c r="C3" s="98"/>
      <c r="D3" s="98"/>
      <c r="E3" s="98"/>
    </row>
    <row r="4" spans="1:5">
      <c r="A4" s="12"/>
      <c r="B4" s="12"/>
      <c r="C4" s="12"/>
      <c r="D4" s="12"/>
      <c r="E4" s="12"/>
    </row>
    <row r="5" spans="1:5">
      <c r="A5" s="12"/>
      <c r="B5" s="12" t="s">
        <v>12</v>
      </c>
      <c r="C5" s="12"/>
      <c r="D5" s="12">
        <v>2705.6</v>
      </c>
      <c r="E5" s="12"/>
    </row>
    <row r="6" spans="1:5">
      <c r="A6" s="12"/>
      <c r="B6" s="12" t="s">
        <v>4</v>
      </c>
      <c r="C6" s="12"/>
      <c r="D6" s="12">
        <v>56</v>
      </c>
      <c r="E6" s="12"/>
    </row>
    <row r="7" spans="1:5">
      <c r="A7" s="12"/>
      <c r="B7" s="12" t="s">
        <v>38</v>
      </c>
      <c r="C7" s="12"/>
      <c r="D7" s="12">
        <v>114</v>
      </c>
      <c r="E7" s="12"/>
    </row>
    <row r="8" spans="1:5">
      <c r="A8" s="12"/>
      <c r="B8" s="12"/>
      <c r="C8" s="12"/>
      <c r="D8" s="12"/>
      <c r="E8" s="12"/>
    </row>
    <row r="9" spans="1:5">
      <c r="A9" s="73"/>
      <c r="B9" s="75" t="s">
        <v>0</v>
      </c>
      <c r="C9" s="75" t="s">
        <v>9</v>
      </c>
      <c r="D9" s="75" t="s">
        <v>8</v>
      </c>
      <c r="E9" s="75" t="s">
        <v>1</v>
      </c>
    </row>
    <row r="10" spans="1:5">
      <c r="A10" s="72" t="s">
        <v>10</v>
      </c>
      <c r="B10" s="71">
        <v>-4510</v>
      </c>
      <c r="C10" s="71">
        <v>-6925</v>
      </c>
      <c r="D10" s="71">
        <v>-213</v>
      </c>
      <c r="E10" s="71">
        <f t="shared" ref="E10:E18" si="0">B10+C10+D10</f>
        <v>-11648</v>
      </c>
    </row>
    <row r="11" spans="1:5">
      <c r="A11" s="74" t="s">
        <v>5</v>
      </c>
      <c r="B11" s="76">
        <v>-100659</v>
      </c>
      <c r="C11" s="76">
        <v>971943</v>
      </c>
      <c r="D11" s="76">
        <f>250000-496410</f>
        <v>-246410</v>
      </c>
      <c r="E11" s="76">
        <f t="shared" si="0"/>
        <v>624874</v>
      </c>
    </row>
    <row r="12" spans="1:5">
      <c r="A12" s="72" t="s">
        <v>2</v>
      </c>
      <c r="B12" s="71">
        <v>175700</v>
      </c>
      <c r="C12" s="71">
        <v>253812</v>
      </c>
      <c r="D12" s="71">
        <v>47888</v>
      </c>
      <c r="E12" s="71">
        <f t="shared" si="0"/>
        <v>477400</v>
      </c>
    </row>
    <row r="13" spans="1:5">
      <c r="A13" s="72" t="s">
        <v>3</v>
      </c>
      <c r="B13" s="71">
        <v>180210</v>
      </c>
      <c r="C13" s="71">
        <v>260737</v>
      </c>
      <c r="D13" s="71">
        <v>48101</v>
      </c>
      <c r="E13" s="71">
        <f t="shared" si="0"/>
        <v>489048</v>
      </c>
    </row>
    <row r="14" spans="1:5">
      <c r="A14" s="72" t="s">
        <v>155</v>
      </c>
      <c r="B14" s="71">
        <v>17570</v>
      </c>
      <c r="C14" s="71"/>
      <c r="D14" s="71"/>
      <c r="E14" s="71"/>
    </row>
    <row r="15" spans="1:5">
      <c r="A15" s="72" t="s">
        <v>41</v>
      </c>
      <c r="B15" s="71">
        <v>10207</v>
      </c>
      <c r="C15" s="71"/>
      <c r="D15" s="71"/>
      <c r="E15" s="71">
        <f t="shared" si="0"/>
        <v>10207</v>
      </c>
    </row>
    <row r="16" spans="1:5">
      <c r="A16" s="72" t="s">
        <v>6</v>
      </c>
      <c r="B16" s="71">
        <f>B22</f>
        <v>254025</v>
      </c>
      <c r="C16" s="71">
        <f>B49</f>
        <v>50237</v>
      </c>
      <c r="D16" s="71">
        <v>0</v>
      </c>
      <c r="E16" s="71">
        <f t="shared" si="0"/>
        <v>304262</v>
      </c>
    </row>
    <row r="17" spans="1:5">
      <c r="A17" s="74" t="s">
        <v>7</v>
      </c>
      <c r="B17" s="76">
        <f>B11+B13+B14+B15-B16</f>
        <v>-146697</v>
      </c>
      <c r="C17" s="76">
        <f>C11+C13-C16</f>
        <v>1182443</v>
      </c>
      <c r="D17" s="76">
        <f>D11+D13-D16</f>
        <v>-198309</v>
      </c>
      <c r="E17" s="76">
        <f t="shared" si="0"/>
        <v>837437</v>
      </c>
    </row>
    <row r="18" spans="1:5">
      <c r="A18" s="72"/>
      <c r="B18" s="77">
        <v>6.1</v>
      </c>
      <c r="C18" s="77">
        <v>7.82</v>
      </c>
      <c r="D18" s="77">
        <v>1.5299999713897705</v>
      </c>
      <c r="E18" s="77">
        <f t="shared" si="0"/>
        <v>15.44999997138977</v>
      </c>
    </row>
    <row r="19" spans="1:5">
      <c r="A19" s="6" t="s">
        <v>91</v>
      </c>
      <c r="B19" s="54">
        <f>B16/D5/12</f>
        <v>7.8240501182732105</v>
      </c>
      <c r="C19" s="6"/>
      <c r="D19" s="6"/>
      <c r="E19" s="6"/>
    </row>
    <row r="20" spans="1:5">
      <c r="A20" s="30"/>
      <c r="B20" s="30"/>
      <c r="C20" s="30"/>
      <c r="D20" s="30"/>
      <c r="E20" s="30"/>
    </row>
    <row r="21" spans="1:5">
      <c r="A21" s="36"/>
      <c r="B21" s="36"/>
      <c r="C21" s="36"/>
      <c r="D21" s="36"/>
      <c r="E21" s="36"/>
    </row>
    <row r="22" spans="1:5">
      <c r="A22" s="60" t="s">
        <v>40</v>
      </c>
      <c r="B22" s="61">
        <f>SUM(B23:B48)</f>
        <v>254025</v>
      </c>
      <c r="C22" s="62"/>
      <c r="D22" s="62"/>
      <c r="E22" s="62"/>
    </row>
    <row r="23" spans="1:5" ht="25.5">
      <c r="A23" s="16" t="s">
        <v>348</v>
      </c>
      <c r="B23" s="63">
        <v>54429</v>
      </c>
      <c r="C23" s="62"/>
      <c r="D23" s="62"/>
      <c r="E23" s="62"/>
    </row>
    <row r="24" spans="1:5" ht="25.5">
      <c r="A24" s="16" t="s">
        <v>349</v>
      </c>
      <c r="B24" s="63">
        <v>13120</v>
      </c>
      <c r="C24" s="62"/>
      <c r="D24" s="62"/>
      <c r="E24" s="62"/>
    </row>
    <row r="25" spans="1:5">
      <c r="A25" s="44" t="s">
        <v>133</v>
      </c>
      <c r="B25" s="64">
        <v>56749</v>
      </c>
      <c r="C25" s="62"/>
      <c r="D25" s="62"/>
      <c r="E25" s="62"/>
    </row>
    <row r="26" spans="1:5">
      <c r="A26" s="44" t="s">
        <v>139</v>
      </c>
      <c r="B26" s="64">
        <v>13882</v>
      </c>
      <c r="C26" s="62"/>
      <c r="D26" s="62"/>
      <c r="E26" s="62"/>
    </row>
    <row r="27" spans="1:5">
      <c r="A27" s="44" t="s">
        <v>13</v>
      </c>
      <c r="B27" s="63">
        <v>2611</v>
      </c>
      <c r="C27" s="62"/>
      <c r="D27" s="62"/>
      <c r="E27" s="62"/>
    </row>
    <row r="28" spans="1:5" ht="25.5">
      <c r="A28" s="44" t="s">
        <v>39</v>
      </c>
      <c r="B28" s="65">
        <v>1495</v>
      </c>
      <c r="C28" s="62"/>
      <c r="D28" s="62"/>
      <c r="E28" s="62"/>
    </row>
    <row r="29" spans="1:5">
      <c r="A29" s="44" t="s">
        <v>54</v>
      </c>
      <c r="B29" s="63">
        <v>198</v>
      </c>
      <c r="C29" s="62"/>
      <c r="D29" s="62"/>
      <c r="E29" s="62"/>
    </row>
    <row r="30" spans="1:5">
      <c r="A30" s="44" t="s">
        <v>24</v>
      </c>
      <c r="B30" s="63">
        <v>1601</v>
      </c>
      <c r="C30" s="62"/>
      <c r="D30" s="62"/>
      <c r="E30" s="62"/>
    </row>
    <row r="31" spans="1:5">
      <c r="A31" s="44" t="s">
        <v>25</v>
      </c>
      <c r="B31" s="63">
        <v>1396</v>
      </c>
      <c r="C31" s="62"/>
      <c r="D31" s="62"/>
      <c r="E31" s="62"/>
    </row>
    <row r="32" spans="1:5">
      <c r="A32" s="44" t="s">
        <v>26</v>
      </c>
      <c r="B32" s="63">
        <v>1598</v>
      </c>
      <c r="C32" s="62"/>
      <c r="D32" s="62"/>
      <c r="E32" s="62"/>
    </row>
    <row r="33" spans="1:5">
      <c r="A33" s="44" t="s">
        <v>56</v>
      </c>
      <c r="B33" s="63">
        <v>2137</v>
      </c>
      <c r="C33" s="62"/>
      <c r="D33" s="62"/>
      <c r="E33" s="62"/>
    </row>
    <row r="34" spans="1:5">
      <c r="A34" s="44" t="s">
        <v>27</v>
      </c>
      <c r="B34" s="63">
        <v>4679</v>
      </c>
      <c r="C34" s="62"/>
      <c r="D34" s="62"/>
      <c r="E34" s="62"/>
    </row>
    <row r="35" spans="1:5">
      <c r="A35" s="16" t="s">
        <v>257</v>
      </c>
      <c r="B35" s="63">
        <v>25657</v>
      </c>
      <c r="C35" s="62"/>
      <c r="D35" s="62"/>
      <c r="E35" s="62"/>
    </row>
    <row r="36" spans="1:5">
      <c r="A36" s="44" t="s">
        <v>28</v>
      </c>
      <c r="B36" s="63">
        <v>4887</v>
      </c>
      <c r="C36" s="62"/>
      <c r="D36" s="62"/>
      <c r="E36" s="62"/>
    </row>
    <row r="37" spans="1:5">
      <c r="A37" s="44" t="s">
        <v>29</v>
      </c>
      <c r="B37" s="63">
        <v>252</v>
      </c>
      <c r="C37" s="62"/>
      <c r="D37" s="62"/>
      <c r="E37" s="62"/>
    </row>
    <row r="38" spans="1:5">
      <c r="A38" s="44" t="s">
        <v>42</v>
      </c>
      <c r="B38" s="63">
        <v>35055</v>
      </c>
      <c r="C38" s="62"/>
      <c r="D38" s="62"/>
      <c r="E38" s="62"/>
    </row>
    <row r="39" spans="1:5">
      <c r="A39" s="44" t="s">
        <v>43</v>
      </c>
      <c r="B39" s="63">
        <v>8555</v>
      </c>
      <c r="C39" s="62"/>
      <c r="D39" s="62"/>
      <c r="E39" s="62"/>
    </row>
    <row r="40" spans="1:5" ht="25.5">
      <c r="A40" s="44" t="s">
        <v>44</v>
      </c>
      <c r="B40" s="63">
        <v>3514</v>
      </c>
      <c r="C40" s="62"/>
      <c r="D40" s="62"/>
      <c r="E40" s="62"/>
    </row>
    <row r="41" spans="1:5">
      <c r="A41" s="44" t="s">
        <v>30</v>
      </c>
      <c r="B41" s="63">
        <v>609</v>
      </c>
      <c r="C41" s="62"/>
      <c r="D41" s="62"/>
      <c r="E41" s="62"/>
    </row>
    <row r="42" spans="1:5">
      <c r="A42" s="44" t="s">
        <v>31</v>
      </c>
      <c r="B42" s="63">
        <v>719</v>
      </c>
      <c r="C42" s="62"/>
      <c r="D42" s="62"/>
      <c r="E42" s="62"/>
    </row>
    <row r="43" spans="1:5">
      <c r="A43" s="44" t="s">
        <v>32</v>
      </c>
      <c r="B43" s="63">
        <v>2346</v>
      </c>
      <c r="C43" s="62"/>
      <c r="D43" s="62"/>
      <c r="E43" s="62"/>
    </row>
    <row r="44" spans="1:5">
      <c r="A44" s="44" t="s">
        <v>33</v>
      </c>
      <c r="B44" s="63">
        <v>1437</v>
      </c>
      <c r="C44" s="62"/>
      <c r="D44" s="62"/>
      <c r="E44" s="62"/>
    </row>
    <row r="45" spans="1:5">
      <c r="A45" s="44" t="s">
        <v>34</v>
      </c>
      <c r="B45" s="63">
        <v>886</v>
      </c>
      <c r="C45" s="62"/>
      <c r="D45" s="62"/>
      <c r="E45" s="62"/>
    </row>
    <row r="46" spans="1:5">
      <c r="A46" s="44" t="s">
        <v>35</v>
      </c>
      <c r="B46" s="63">
        <v>320</v>
      </c>
      <c r="C46" s="62"/>
      <c r="D46" s="62"/>
      <c r="E46" s="62"/>
    </row>
    <row r="47" spans="1:5">
      <c r="A47" s="44" t="s">
        <v>45</v>
      </c>
      <c r="B47" s="63">
        <v>12764</v>
      </c>
      <c r="C47" s="62"/>
      <c r="D47" s="62"/>
      <c r="E47" s="62"/>
    </row>
    <row r="48" spans="1:5">
      <c r="A48" s="44" t="s">
        <v>46</v>
      </c>
      <c r="B48" s="63">
        <v>3129</v>
      </c>
      <c r="C48" s="62"/>
      <c r="D48" s="62"/>
      <c r="E48" s="62"/>
    </row>
    <row r="49" spans="1:10">
      <c r="A49" s="57" t="s">
        <v>47</v>
      </c>
      <c r="B49" s="66">
        <f>SUM(B50:B62)</f>
        <v>50237</v>
      </c>
      <c r="C49" s="62"/>
      <c r="D49" s="62"/>
      <c r="E49" s="62"/>
    </row>
    <row r="50" spans="1:10" ht="25.5">
      <c r="A50" s="16" t="s">
        <v>131</v>
      </c>
      <c r="B50" s="17">
        <v>11760</v>
      </c>
      <c r="C50" s="5"/>
      <c r="D50" s="5"/>
      <c r="E50" s="5"/>
      <c r="F50" s="5"/>
      <c r="G50" s="5"/>
      <c r="H50" s="5"/>
      <c r="I50" s="5"/>
      <c r="J50" s="5"/>
    </row>
    <row r="51" spans="1:10">
      <c r="A51" s="16" t="s">
        <v>112</v>
      </c>
      <c r="B51" s="17">
        <v>27</v>
      </c>
      <c r="C51" s="5"/>
      <c r="D51" s="5"/>
      <c r="E51" s="5"/>
      <c r="F51" s="5"/>
      <c r="G51" s="5"/>
      <c r="H51" s="5"/>
      <c r="I51" s="5"/>
      <c r="J51" s="5"/>
    </row>
    <row r="52" spans="1:10">
      <c r="A52" s="16" t="s">
        <v>78</v>
      </c>
      <c r="B52" s="17">
        <v>68</v>
      </c>
      <c r="C52" s="5"/>
      <c r="D52" s="5"/>
      <c r="E52" s="5"/>
      <c r="F52" s="5"/>
      <c r="G52" s="5"/>
      <c r="H52" s="5"/>
      <c r="I52" s="5"/>
      <c r="J52" s="5"/>
    </row>
    <row r="53" spans="1:10">
      <c r="A53" s="16" t="s">
        <v>15</v>
      </c>
      <c r="B53" s="17">
        <v>56</v>
      </c>
      <c r="C53" s="5"/>
      <c r="D53" s="5"/>
      <c r="E53" s="5"/>
      <c r="F53" s="5"/>
      <c r="G53" s="5"/>
      <c r="H53" s="5"/>
      <c r="I53" s="5"/>
      <c r="J53" s="5"/>
    </row>
    <row r="54" spans="1:10">
      <c r="A54" s="16" t="s">
        <v>140</v>
      </c>
      <c r="B54" s="17">
        <v>6710</v>
      </c>
      <c r="C54" s="5"/>
      <c r="D54" s="5"/>
      <c r="E54" s="5"/>
      <c r="F54" s="5"/>
      <c r="G54" s="5"/>
      <c r="H54" s="5"/>
      <c r="I54" s="5"/>
      <c r="J54" s="5"/>
    </row>
    <row r="55" spans="1:10" ht="25.5">
      <c r="A55" s="16" t="s">
        <v>141</v>
      </c>
      <c r="B55" s="17">
        <v>10607</v>
      </c>
      <c r="C55" s="5"/>
      <c r="D55" s="5"/>
      <c r="E55" s="5"/>
      <c r="F55" s="5"/>
      <c r="G55" s="5"/>
      <c r="H55" s="5"/>
      <c r="I55" s="5"/>
      <c r="J55" s="5"/>
    </row>
    <row r="56" spans="1:10">
      <c r="A56" s="16" t="s">
        <v>142</v>
      </c>
      <c r="B56" s="17">
        <v>6311</v>
      </c>
      <c r="C56" s="5"/>
      <c r="D56" s="5"/>
      <c r="E56" s="5"/>
      <c r="F56" s="5"/>
      <c r="G56" s="5"/>
      <c r="H56" s="5"/>
      <c r="I56" s="5"/>
      <c r="J56" s="5"/>
    </row>
    <row r="57" spans="1:10">
      <c r="A57" s="16" t="s">
        <v>143</v>
      </c>
      <c r="B57" s="17">
        <v>492</v>
      </c>
      <c r="C57" s="5"/>
      <c r="D57" s="5"/>
      <c r="E57" s="5"/>
      <c r="F57" s="5"/>
      <c r="G57" s="5"/>
      <c r="H57" s="5"/>
      <c r="I57" s="5"/>
      <c r="J57" s="5"/>
    </row>
    <row r="58" spans="1:10">
      <c r="A58" s="16" t="s">
        <v>113</v>
      </c>
      <c r="B58" s="17">
        <v>8240</v>
      </c>
      <c r="C58" s="5"/>
      <c r="D58" s="5"/>
      <c r="E58" s="5"/>
      <c r="F58" s="5"/>
      <c r="G58" s="5"/>
      <c r="H58" s="5"/>
      <c r="I58" s="5"/>
      <c r="J58" s="5"/>
    </row>
    <row r="59" spans="1:10">
      <c r="A59" s="16" t="s">
        <v>144</v>
      </c>
      <c r="B59" s="17">
        <v>197</v>
      </c>
      <c r="C59" s="5"/>
      <c r="D59" s="5"/>
      <c r="E59" s="5"/>
      <c r="F59" s="5"/>
      <c r="G59" s="5"/>
      <c r="H59" s="5"/>
      <c r="I59" s="5"/>
      <c r="J59" s="5"/>
    </row>
    <row r="60" spans="1:10">
      <c r="A60" s="16" t="s">
        <v>114</v>
      </c>
      <c r="B60" s="17">
        <v>478</v>
      </c>
      <c r="C60" s="5"/>
      <c r="D60" s="5"/>
      <c r="E60" s="5"/>
      <c r="F60" s="5"/>
      <c r="G60" s="5"/>
      <c r="H60" s="5"/>
      <c r="I60" s="5"/>
      <c r="J60" s="5"/>
    </row>
    <row r="61" spans="1:10" ht="25.5">
      <c r="A61" s="16" t="s">
        <v>102</v>
      </c>
      <c r="B61" s="17">
        <v>4546</v>
      </c>
      <c r="C61" s="5"/>
      <c r="D61" s="5"/>
      <c r="E61" s="5"/>
      <c r="F61" s="5"/>
      <c r="G61" s="5"/>
      <c r="H61" s="5"/>
      <c r="I61" s="5"/>
      <c r="J61" s="5"/>
    </row>
    <row r="62" spans="1:10">
      <c r="A62" s="16" t="s">
        <v>115</v>
      </c>
      <c r="B62" s="17">
        <v>745</v>
      </c>
      <c r="C62" s="5"/>
      <c r="D62" s="5"/>
      <c r="E62" s="5"/>
      <c r="F62" s="5"/>
      <c r="G62" s="5"/>
      <c r="H62" s="5"/>
      <c r="I62" s="5"/>
      <c r="J62" s="5"/>
    </row>
    <row r="63" spans="1:10">
      <c r="A63" s="43"/>
      <c r="B63" s="43"/>
      <c r="C63" s="43"/>
      <c r="D63" s="43"/>
      <c r="E63" s="43"/>
    </row>
    <row r="64" spans="1:10">
      <c r="A64" s="43"/>
      <c r="B64" s="43"/>
      <c r="C64" s="43"/>
      <c r="D64" s="43"/>
      <c r="E64" s="43"/>
    </row>
    <row r="65" spans="1:5">
      <c r="A65" s="95" t="s">
        <v>375</v>
      </c>
      <c r="B65" s="96"/>
      <c r="C65" s="96"/>
      <c r="D65" s="96"/>
      <c r="E65" s="96"/>
    </row>
    <row r="66" spans="1:5">
      <c r="A66" s="11"/>
    </row>
    <row r="67" spans="1:5">
      <c r="A67" s="95" t="s">
        <v>376</v>
      </c>
      <c r="B67" s="96"/>
      <c r="C67" s="96"/>
      <c r="D67" s="96"/>
      <c r="E67" s="96"/>
    </row>
    <row r="68" spans="1:5">
      <c r="A68" s="11"/>
    </row>
    <row r="69" spans="1:5">
      <c r="A69" s="95" t="s">
        <v>377</v>
      </c>
      <c r="B69" s="96"/>
      <c r="C69" s="96"/>
      <c r="D69" s="96"/>
      <c r="E69" s="96"/>
    </row>
    <row r="70" spans="1:5">
      <c r="A70" s="43"/>
      <c r="B70" s="43"/>
      <c r="C70" s="43"/>
      <c r="D70" s="43"/>
      <c r="E70" s="43"/>
    </row>
    <row r="71" spans="1:5">
      <c r="A71" s="43"/>
      <c r="B71" s="43"/>
      <c r="C71" s="43"/>
      <c r="D71" s="43"/>
      <c r="E71" s="43"/>
    </row>
    <row r="72" spans="1:5">
      <c r="A72" s="43"/>
      <c r="B72" s="43"/>
      <c r="C72" s="43"/>
      <c r="D72" s="43"/>
      <c r="E72" s="43"/>
    </row>
    <row r="73" spans="1:5">
      <c r="A73" s="43"/>
      <c r="B73" s="43"/>
      <c r="C73" s="43"/>
      <c r="D73" s="43"/>
      <c r="E73" s="43"/>
    </row>
    <row r="74" spans="1:5">
      <c r="A74" s="43"/>
      <c r="B74" s="43"/>
      <c r="C74" s="43"/>
      <c r="D74" s="43"/>
      <c r="E74" s="43"/>
    </row>
    <row r="75" spans="1:5">
      <c r="A75" s="43"/>
      <c r="B75" s="43"/>
      <c r="C75" s="43"/>
      <c r="D75" s="43"/>
      <c r="E75" s="43"/>
    </row>
    <row r="76" spans="1:5">
      <c r="A76" s="43"/>
      <c r="B76" s="43"/>
      <c r="C76" s="43"/>
      <c r="D76" s="43"/>
      <c r="E76" s="43"/>
    </row>
    <row r="77" spans="1:5">
      <c r="A77" s="43"/>
      <c r="B77" s="43"/>
      <c r="C77" s="43"/>
      <c r="D77" s="43"/>
      <c r="E77" s="43"/>
    </row>
    <row r="78" spans="1:5">
      <c r="A78" s="43"/>
      <c r="B78" s="43"/>
      <c r="C78" s="43"/>
      <c r="D78" s="43"/>
      <c r="E78" s="43"/>
    </row>
    <row r="79" spans="1:5">
      <c r="A79" s="43"/>
      <c r="B79" s="43"/>
      <c r="C79" s="43"/>
      <c r="D79" s="43"/>
      <c r="E79" s="43"/>
    </row>
    <row r="80" spans="1:5">
      <c r="A80" s="43"/>
      <c r="B80" s="43"/>
      <c r="C80" s="43"/>
      <c r="D80" s="43"/>
      <c r="E80" s="43"/>
    </row>
    <row r="81" spans="1:5">
      <c r="A81" s="43"/>
      <c r="B81" s="43"/>
      <c r="C81" s="43"/>
      <c r="D81" s="43"/>
      <c r="E81" s="43"/>
    </row>
    <row r="82" spans="1:5">
      <c r="A82" s="43"/>
      <c r="B82" s="43"/>
      <c r="C82" s="43"/>
      <c r="D82" s="43"/>
      <c r="E82" s="43"/>
    </row>
    <row r="83" spans="1:5">
      <c r="A83" s="43"/>
      <c r="B83" s="43"/>
      <c r="C83" s="43"/>
      <c r="D83" s="43"/>
      <c r="E83" s="43"/>
    </row>
    <row r="84" spans="1:5">
      <c r="A84" s="43"/>
      <c r="B84" s="43"/>
      <c r="C84" s="43"/>
      <c r="D84" s="43"/>
      <c r="E84" s="43"/>
    </row>
    <row r="85" spans="1:5">
      <c r="A85" s="43"/>
      <c r="B85" s="43"/>
      <c r="C85" s="43"/>
      <c r="D85" s="43"/>
      <c r="E85" s="43"/>
    </row>
    <row r="86" spans="1:5">
      <c r="A86" s="43"/>
      <c r="B86" s="43"/>
      <c r="C86" s="43"/>
      <c r="D86" s="43"/>
      <c r="E86" s="43"/>
    </row>
    <row r="87" spans="1:5">
      <c r="A87" s="43"/>
      <c r="B87" s="43"/>
      <c r="C87" s="43"/>
      <c r="D87" s="43"/>
      <c r="E87" s="43"/>
    </row>
    <row r="88" spans="1:5">
      <c r="A88" s="43"/>
      <c r="B88" s="43"/>
      <c r="C88" s="43"/>
      <c r="D88" s="43"/>
      <c r="E88" s="43"/>
    </row>
    <row r="89" spans="1:5">
      <c r="A89" s="43"/>
      <c r="B89" s="43"/>
      <c r="C89" s="43"/>
      <c r="D89" s="43"/>
      <c r="E89" s="43"/>
    </row>
    <row r="90" spans="1:5">
      <c r="A90" s="43"/>
      <c r="B90" s="43"/>
      <c r="C90" s="43"/>
      <c r="D90" s="43"/>
      <c r="E90" s="43"/>
    </row>
    <row r="91" spans="1:5">
      <c r="A91" s="43"/>
      <c r="B91" s="43"/>
      <c r="C91" s="43"/>
      <c r="D91" s="43"/>
      <c r="E91" s="43"/>
    </row>
    <row r="92" spans="1:5">
      <c r="A92" s="43"/>
      <c r="B92" s="43"/>
      <c r="C92" s="43"/>
      <c r="D92" s="43"/>
      <c r="E92" s="43"/>
    </row>
    <row r="93" spans="1:5">
      <c r="A93" s="43"/>
      <c r="B93" s="43"/>
      <c r="C93" s="43"/>
      <c r="D93" s="43"/>
      <c r="E93" s="43"/>
    </row>
    <row r="94" spans="1:5">
      <c r="A94" s="43"/>
      <c r="B94" s="43"/>
      <c r="C94" s="43"/>
      <c r="D94" s="43"/>
      <c r="E94" s="43"/>
    </row>
    <row r="95" spans="1:5">
      <c r="A95" s="43"/>
      <c r="B95" s="43"/>
      <c r="C95" s="43"/>
      <c r="D95" s="43"/>
      <c r="E95" s="43"/>
    </row>
    <row r="96" spans="1:5">
      <c r="A96" s="43"/>
      <c r="B96" s="43"/>
      <c r="C96" s="43"/>
      <c r="D96" s="43"/>
      <c r="E96" s="43"/>
    </row>
  </sheetData>
  <mergeCells count="6">
    <mergeCell ref="A67:E67"/>
    <mergeCell ref="A69:E69"/>
    <mergeCell ref="A1:E1"/>
    <mergeCell ref="A2:E2"/>
    <mergeCell ref="A3:E3"/>
    <mergeCell ref="A65:E65"/>
  </mergeCells>
  <phoneticPr fontId="6" type="noConversion"/>
  <pageMargins left="0.39370078740157483" right="0.39370078740157483" top="0.39370078740157483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9"/>
  <sheetViews>
    <sheetView workbookViewId="0">
      <selection activeCell="D24" sqref="D24"/>
    </sheetView>
  </sheetViews>
  <sheetFormatPr defaultRowHeight="12.75"/>
  <cols>
    <col min="1" max="1" width="40.5703125" customWidth="1"/>
    <col min="2" max="2" width="13.85546875" customWidth="1"/>
    <col min="3" max="3" width="13" customWidth="1"/>
    <col min="4" max="4" width="11.85546875" customWidth="1"/>
    <col min="5" max="5" width="13.140625" customWidth="1"/>
  </cols>
  <sheetData>
    <row r="1" spans="1:5">
      <c r="A1" s="97" t="s">
        <v>37</v>
      </c>
      <c r="B1" s="97"/>
      <c r="C1" s="97"/>
      <c r="D1" s="97"/>
      <c r="E1" s="97"/>
    </row>
    <row r="2" spans="1:5">
      <c r="A2" s="97" t="s">
        <v>36</v>
      </c>
      <c r="B2" s="97"/>
      <c r="C2" s="97"/>
      <c r="D2" s="97"/>
      <c r="E2" s="97"/>
    </row>
    <row r="3" spans="1:5" ht="15.75">
      <c r="A3" s="98" t="s">
        <v>358</v>
      </c>
      <c r="B3" s="98"/>
      <c r="C3" s="98"/>
      <c r="D3" s="98"/>
      <c r="E3" s="98"/>
    </row>
    <row r="4" spans="1:5">
      <c r="A4" s="12"/>
      <c r="B4" s="12"/>
      <c r="C4" s="12"/>
      <c r="D4" s="12"/>
      <c r="E4" s="12"/>
    </row>
    <row r="5" spans="1:5">
      <c r="A5" s="12"/>
      <c r="B5" s="12" t="s">
        <v>12</v>
      </c>
      <c r="C5" s="12"/>
      <c r="D5" s="12">
        <v>3872</v>
      </c>
      <c r="E5" s="12"/>
    </row>
    <row r="6" spans="1:5">
      <c r="A6" s="12"/>
      <c r="B6" s="12" t="s">
        <v>4</v>
      </c>
      <c r="C6" s="12"/>
      <c r="D6" s="12">
        <v>83</v>
      </c>
      <c r="E6" s="12"/>
    </row>
    <row r="7" spans="1:5">
      <c r="A7" s="12"/>
      <c r="B7" s="12" t="s">
        <v>38</v>
      </c>
      <c r="C7" s="12"/>
      <c r="D7" s="12">
        <v>168</v>
      </c>
      <c r="E7" s="12"/>
    </row>
    <row r="8" spans="1:5">
      <c r="A8" s="12"/>
      <c r="B8" s="12"/>
      <c r="C8" s="12"/>
      <c r="D8" s="12"/>
      <c r="E8" s="12"/>
    </row>
    <row r="9" spans="1:5">
      <c r="A9" s="73"/>
      <c r="B9" s="75" t="s">
        <v>0</v>
      </c>
      <c r="C9" s="75" t="s">
        <v>9</v>
      </c>
      <c r="D9" s="75" t="s">
        <v>8</v>
      </c>
      <c r="E9" s="75" t="s">
        <v>1</v>
      </c>
    </row>
    <row r="10" spans="1:5">
      <c r="A10" s="72" t="s">
        <v>10</v>
      </c>
      <c r="B10" s="71">
        <v>1975</v>
      </c>
      <c r="C10" s="71">
        <v>1503</v>
      </c>
      <c r="D10" s="71">
        <v>641</v>
      </c>
      <c r="E10" s="71">
        <f t="shared" ref="E10:E18" si="0">B10+C10+D10</f>
        <v>4119</v>
      </c>
    </row>
    <row r="11" spans="1:5">
      <c r="A11" s="74" t="s">
        <v>5</v>
      </c>
      <c r="B11" s="76">
        <v>-222432</v>
      </c>
      <c r="C11" s="76">
        <v>53387</v>
      </c>
      <c r="D11" s="76">
        <v>147569</v>
      </c>
      <c r="E11" s="76">
        <f t="shared" si="0"/>
        <v>-21476</v>
      </c>
    </row>
    <row r="12" spans="1:5">
      <c r="A12" s="72" t="s">
        <v>2</v>
      </c>
      <c r="B12" s="71">
        <v>256784</v>
      </c>
      <c r="C12" s="71">
        <v>221496</v>
      </c>
      <c r="D12" s="71">
        <v>68081</v>
      </c>
      <c r="E12" s="71">
        <f t="shared" si="0"/>
        <v>546361</v>
      </c>
    </row>
    <row r="13" spans="1:5">
      <c r="A13" s="72" t="s">
        <v>3</v>
      </c>
      <c r="B13" s="71">
        <v>254809</v>
      </c>
      <c r="C13" s="71">
        <v>219993</v>
      </c>
      <c r="D13" s="71">
        <v>67440</v>
      </c>
      <c r="E13" s="71">
        <f t="shared" si="0"/>
        <v>542242</v>
      </c>
    </row>
    <row r="14" spans="1:5">
      <c r="A14" s="72" t="s">
        <v>155</v>
      </c>
      <c r="B14" s="71">
        <v>24180</v>
      </c>
      <c r="C14" s="71"/>
      <c r="D14" s="71"/>
      <c r="E14" s="71"/>
    </row>
    <row r="15" spans="1:5">
      <c r="A15" s="72" t="s">
        <v>41</v>
      </c>
      <c r="B15" s="71"/>
      <c r="C15" s="71"/>
      <c r="D15" s="71"/>
      <c r="E15" s="71">
        <f t="shared" si="0"/>
        <v>0</v>
      </c>
    </row>
    <row r="16" spans="1:5">
      <c r="A16" s="72" t="s">
        <v>6</v>
      </c>
      <c r="B16" s="71">
        <f>B22</f>
        <v>369048</v>
      </c>
      <c r="C16" s="71">
        <f>B50</f>
        <v>135852</v>
      </c>
      <c r="D16" s="71">
        <v>0</v>
      </c>
      <c r="E16" s="71">
        <f t="shared" si="0"/>
        <v>504900</v>
      </c>
    </row>
    <row r="17" spans="1:5">
      <c r="A17" s="74" t="s">
        <v>7</v>
      </c>
      <c r="B17" s="76">
        <f>B11+B13+B14+B15-B16</f>
        <v>-312491</v>
      </c>
      <c r="C17" s="76">
        <f>C11+C13-C16</f>
        <v>137528</v>
      </c>
      <c r="D17" s="76">
        <f>D11+D13-D16</f>
        <v>215009</v>
      </c>
      <c r="E17" s="76">
        <f t="shared" si="0"/>
        <v>40046</v>
      </c>
    </row>
    <row r="18" spans="1:5">
      <c r="A18" s="72" t="s">
        <v>11</v>
      </c>
      <c r="B18" s="77">
        <v>5.5300002098083496</v>
      </c>
      <c r="C18" s="77">
        <v>4.7699999809265137</v>
      </c>
      <c r="D18" s="77">
        <v>1.5299999713897705</v>
      </c>
      <c r="E18" s="77">
        <f t="shared" si="0"/>
        <v>11.830000162124634</v>
      </c>
    </row>
    <row r="19" spans="1:5">
      <c r="A19" s="6" t="s">
        <v>91</v>
      </c>
      <c r="B19" s="54">
        <f>B16/D5/12</f>
        <v>7.9426652892561984</v>
      </c>
      <c r="C19" s="6"/>
      <c r="D19" s="6"/>
      <c r="E19" s="6"/>
    </row>
    <row r="20" spans="1:5">
      <c r="A20" s="30"/>
      <c r="B20" s="30"/>
      <c r="C20" s="30"/>
      <c r="D20" s="30"/>
      <c r="E20" s="30"/>
    </row>
    <row r="21" spans="1:5">
      <c r="A21" s="36"/>
      <c r="B21" s="36"/>
      <c r="C21" s="36"/>
      <c r="D21" s="36"/>
      <c r="E21" s="36"/>
    </row>
    <row r="22" spans="1:5">
      <c r="A22" s="60" t="s">
        <v>40</v>
      </c>
      <c r="B22" s="61">
        <f>SUM(B23:B49)</f>
        <v>369048</v>
      </c>
      <c r="C22" s="62"/>
      <c r="D22" s="62"/>
      <c r="E22" s="62"/>
    </row>
    <row r="23" spans="1:5" ht="25.5">
      <c r="A23" s="16" t="s">
        <v>348</v>
      </c>
      <c r="B23" s="63">
        <v>77901</v>
      </c>
      <c r="C23" s="62"/>
      <c r="D23" s="62"/>
      <c r="E23" s="62"/>
    </row>
    <row r="24" spans="1:5" ht="25.5">
      <c r="A24" s="16" t="s">
        <v>349</v>
      </c>
      <c r="B24" s="63">
        <v>18778</v>
      </c>
      <c r="C24" s="62"/>
      <c r="D24" s="62"/>
      <c r="E24" s="62"/>
    </row>
    <row r="25" spans="1:5">
      <c r="A25" s="44" t="s">
        <v>133</v>
      </c>
      <c r="B25" s="64">
        <v>86223</v>
      </c>
      <c r="C25" s="62"/>
      <c r="D25" s="62"/>
      <c r="E25" s="62"/>
    </row>
    <row r="26" spans="1:5">
      <c r="A26" s="44" t="s">
        <v>139</v>
      </c>
      <c r="B26" s="64">
        <v>21019</v>
      </c>
      <c r="C26" s="62"/>
      <c r="D26" s="62"/>
      <c r="E26" s="62"/>
    </row>
    <row r="27" spans="1:5">
      <c r="A27" s="44" t="s">
        <v>13</v>
      </c>
      <c r="B27" s="63">
        <v>3154</v>
      </c>
      <c r="C27" s="62"/>
      <c r="D27" s="62"/>
      <c r="E27" s="62"/>
    </row>
    <row r="28" spans="1:5" ht="25.5">
      <c r="A28" s="44" t="s">
        <v>39</v>
      </c>
      <c r="B28" s="65">
        <v>1286</v>
      </c>
      <c r="C28" s="62"/>
      <c r="D28" s="62"/>
      <c r="E28" s="62"/>
    </row>
    <row r="29" spans="1:5">
      <c r="A29" s="44" t="s">
        <v>54</v>
      </c>
      <c r="B29" s="63">
        <v>148</v>
      </c>
      <c r="C29" s="62"/>
      <c r="D29" s="62"/>
      <c r="E29" s="62"/>
    </row>
    <row r="30" spans="1:5">
      <c r="A30" s="5" t="s">
        <v>146</v>
      </c>
      <c r="B30" s="59">
        <v>898</v>
      </c>
      <c r="C30" s="62"/>
      <c r="D30" s="62"/>
      <c r="E30" s="62"/>
    </row>
    <row r="31" spans="1:5">
      <c r="A31" s="44" t="s">
        <v>24</v>
      </c>
      <c r="B31" s="63">
        <v>2291</v>
      </c>
      <c r="C31" s="62"/>
      <c r="D31" s="62"/>
      <c r="E31" s="62"/>
    </row>
    <row r="32" spans="1:5">
      <c r="A32" s="44" t="s">
        <v>25</v>
      </c>
      <c r="B32" s="63">
        <v>1998</v>
      </c>
      <c r="C32" s="62"/>
      <c r="D32" s="62"/>
      <c r="E32" s="62"/>
    </row>
    <row r="33" spans="1:5">
      <c r="A33" s="44" t="s">
        <v>26</v>
      </c>
      <c r="B33" s="63">
        <v>2287</v>
      </c>
      <c r="C33" s="62"/>
      <c r="D33" s="62"/>
      <c r="E33" s="62"/>
    </row>
    <row r="34" spans="1:5">
      <c r="A34" s="44" t="s">
        <v>56</v>
      </c>
      <c r="B34" s="63">
        <v>3058</v>
      </c>
      <c r="C34" s="62"/>
      <c r="D34" s="62"/>
      <c r="E34" s="62"/>
    </row>
    <row r="35" spans="1:5">
      <c r="A35" s="44" t="s">
        <v>27</v>
      </c>
      <c r="B35" s="63">
        <v>6697</v>
      </c>
      <c r="C35" s="62"/>
      <c r="D35" s="62"/>
      <c r="E35" s="62"/>
    </row>
    <row r="36" spans="1:5">
      <c r="A36" s="16" t="s">
        <v>257</v>
      </c>
      <c r="B36" s="63">
        <v>36722</v>
      </c>
      <c r="C36" s="62"/>
      <c r="D36" s="62"/>
      <c r="E36" s="62"/>
    </row>
    <row r="37" spans="1:5">
      <c r="A37" s="44" t="s">
        <v>28</v>
      </c>
      <c r="B37" s="63">
        <v>6994</v>
      </c>
      <c r="C37" s="62"/>
      <c r="D37" s="62"/>
      <c r="E37" s="62"/>
    </row>
    <row r="38" spans="1:5">
      <c r="A38" s="44" t="s">
        <v>29</v>
      </c>
      <c r="B38" s="63">
        <v>361</v>
      </c>
      <c r="C38" s="62"/>
      <c r="D38" s="62"/>
      <c r="E38" s="62"/>
    </row>
    <row r="39" spans="1:5">
      <c r="A39" s="44" t="s">
        <v>42</v>
      </c>
      <c r="B39" s="63">
        <v>50173</v>
      </c>
      <c r="C39" s="62"/>
      <c r="D39" s="62"/>
      <c r="E39" s="62"/>
    </row>
    <row r="40" spans="1:5">
      <c r="A40" s="44" t="s">
        <v>43</v>
      </c>
      <c r="B40" s="63">
        <v>12245</v>
      </c>
      <c r="C40" s="62"/>
      <c r="D40" s="62"/>
      <c r="E40" s="62"/>
    </row>
    <row r="41" spans="1:5" ht="19.5" customHeight="1">
      <c r="A41" s="44" t="s">
        <v>44</v>
      </c>
      <c r="B41" s="63">
        <v>5029</v>
      </c>
      <c r="C41" s="62"/>
      <c r="D41" s="62"/>
      <c r="E41" s="62"/>
    </row>
    <row r="42" spans="1:5">
      <c r="A42" s="44" t="s">
        <v>30</v>
      </c>
      <c r="B42" s="63">
        <v>871</v>
      </c>
      <c r="C42" s="62"/>
      <c r="D42" s="62"/>
      <c r="E42" s="62"/>
    </row>
    <row r="43" spans="1:5">
      <c r="A43" s="44" t="s">
        <v>31</v>
      </c>
      <c r="B43" s="63">
        <v>1029</v>
      </c>
      <c r="C43" s="62"/>
      <c r="D43" s="62"/>
      <c r="E43" s="62"/>
    </row>
    <row r="44" spans="1:5">
      <c r="A44" s="44" t="s">
        <v>32</v>
      </c>
      <c r="B44" s="63">
        <v>3358</v>
      </c>
      <c r="C44" s="62"/>
      <c r="D44" s="62"/>
      <c r="E44" s="62"/>
    </row>
    <row r="45" spans="1:5">
      <c r="A45" s="44" t="s">
        <v>33</v>
      </c>
      <c r="B45" s="63">
        <v>2056</v>
      </c>
      <c r="C45" s="62"/>
      <c r="D45" s="62"/>
      <c r="E45" s="62"/>
    </row>
    <row r="46" spans="1:5">
      <c r="A46" s="44" t="s">
        <v>34</v>
      </c>
      <c r="B46" s="63">
        <v>1268</v>
      </c>
      <c r="C46" s="62"/>
      <c r="D46" s="62"/>
      <c r="E46" s="62"/>
    </row>
    <row r="47" spans="1:5">
      <c r="A47" s="44" t="s">
        <v>35</v>
      </c>
      <c r="B47" s="63">
        <v>457</v>
      </c>
      <c r="C47" s="62"/>
      <c r="D47" s="62"/>
      <c r="E47" s="62"/>
    </row>
    <row r="48" spans="1:5">
      <c r="A48" s="44" t="s">
        <v>45</v>
      </c>
      <c r="B48" s="63">
        <v>18269</v>
      </c>
      <c r="C48" s="62"/>
      <c r="D48" s="62"/>
      <c r="E48" s="62"/>
    </row>
    <row r="49" spans="1:10">
      <c r="A49" s="44" t="s">
        <v>46</v>
      </c>
      <c r="B49" s="63">
        <v>4478</v>
      </c>
      <c r="C49" s="62"/>
      <c r="D49" s="62"/>
      <c r="E49" s="62"/>
    </row>
    <row r="50" spans="1:10">
      <c r="A50" s="48" t="s">
        <v>47</v>
      </c>
      <c r="B50" s="69">
        <f>SUM(B51:B62)</f>
        <v>135852</v>
      </c>
      <c r="C50" s="62"/>
      <c r="D50" s="62"/>
      <c r="E50" s="62"/>
    </row>
    <row r="51" spans="1:10">
      <c r="A51" s="16" t="s">
        <v>145</v>
      </c>
      <c r="B51" s="17">
        <v>950</v>
      </c>
      <c r="C51" s="5"/>
      <c r="D51" s="5"/>
      <c r="E51" s="5"/>
      <c r="F51" s="5"/>
      <c r="G51" s="5"/>
      <c r="H51" s="5"/>
      <c r="I51" s="5"/>
      <c r="J51" s="5"/>
    </row>
    <row r="52" spans="1:10">
      <c r="A52" s="16" t="s">
        <v>116</v>
      </c>
      <c r="B52" s="17">
        <v>40717</v>
      </c>
      <c r="C52" s="5"/>
      <c r="D52" s="5"/>
      <c r="E52" s="5"/>
      <c r="F52" s="5"/>
      <c r="G52" s="5"/>
      <c r="H52" s="5"/>
      <c r="I52" s="5"/>
      <c r="J52" s="5"/>
    </row>
    <row r="53" spans="1:10" ht="25.5">
      <c r="A53" s="16" t="s">
        <v>117</v>
      </c>
      <c r="B53" s="17">
        <v>12058</v>
      </c>
      <c r="C53" s="5"/>
      <c r="D53" s="5"/>
      <c r="E53" s="5"/>
      <c r="F53" s="5"/>
      <c r="G53" s="5"/>
      <c r="H53" s="5"/>
      <c r="I53" s="5"/>
      <c r="J53" s="5"/>
    </row>
    <row r="54" spans="1:10" ht="25.5">
      <c r="A54" s="16" t="s">
        <v>118</v>
      </c>
      <c r="B54" s="17">
        <v>11399</v>
      </c>
      <c r="C54" s="5"/>
      <c r="D54" s="5"/>
      <c r="E54" s="5"/>
      <c r="F54" s="5"/>
      <c r="G54" s="5"/>
      <c r="H54" s="5"/>
      <c r="I54" s="5"/>
      <c r="J54" s="5"/>
    </row>
    <row r="55" spans="1:10">
      <c r="A55" s="16" t="s">
        <v>15</v>
      </c>
      <c r="B55" s="17">
        <v>155</v>
      </c>
      <c r="C55" s="5"/>
      <c r="D55" s="5"/>
      <c r="E55" s="5"/>
      <c r="F55" s="5"/>
      <c r="G55" s="5"/>
      <c r="H55" s="5"/>
      <c r="I55" s="5"/>
      <c r="J55" s="5"/>
    </row>
    <row r="56" spans="1:10">
      <c r="A56" s="16" t="s">
        <v>119</v>
      </c>
      <c r="B56" s="17">
        <v>248</v>
      </c>
      <c r="C56" s="5"/>
      <c r="D56" s="5"/>
      <c r="E56" s="5"/>
      <c r="F56" s="5"/>
      <c r="G56" s="5"/>
      <c r="H56" s="5"/>
      <c r="I56" s="5"/>
      <c r="J56" s="5"/>
    </row>
    <row r="57" spans="1:10" ht="25.5">
      <c r="A57" s="16" t="s">
        <v>131</v>
      </c>
      <c r="B57" s="17">
        <v>17430</v>
      </c>
      <c r="C57" s="5"/>
      <c r="D57" s="5"/>
      <c r="E57" s="5"/>
      <c r="F57" s="5"/>
      <c r="G57" s="5"/>
      <c r="H57" s="5"/>
      <c r="I57" s="5"/>
      <c r="J57" s="5"/>
    </row>
    <row r="58" spans="1:10">
      <c r="A58" s="16" t="s">
        <v>78</v>
      </c>
      <c r="B58" s="17">
        <v>83</v>
      </c>
      <c r="C58" s="5"/>
      <c r="D58" s="5"/>
      <c r="E58" s="5"/>
      <c r="F58" s="5"/>
      <c r="G58" s="5"/>
      <c r="H58" s="5"/>
      <c r="I58" s="5"/>
      <c r="J58" s="5"/>
    </row>
    <row r="59" spans="1:10">
      <c r="A59" s="16" t="s">
        <v>120</v>
      </c>
      <c r="B59" s="17">
        <v>21235</v>
      </c>
      <c r="C59" s="5"/>
      <c r="D59" s="5"/>
      <c r="E59" s="5"/>
      <c r="F59" s="5"/>
      <c r="G59" s="5"/>
      <c r="H59" s="5"/>
      <c r="I59" s="5"/>
      <c r="J59" s="5"/>
    </row>
    <row r="60" spans="1:10" ht="25.5">
      <c r="A60" s="16" t="s">
        <v>110</v>
      </c>
      <c r="B60" s="17">
        <v>24862</v>
      </c>
      <c r="C60" s="5"/>
      <c r="D60" s="5"/>
      <c r="E60" s="5"/>
      <c r="F60" s="5"/>
      <c r="G60" s="5"/>
      <c r="H60" s="5"/>
      <c r="I60" s="5"/>
      <c r="J60" s="5"/>
    </row>
    <row r="61" spans="1:10">
      <c r="A61" s="16" t="s">
        <v>359</v>
      </c>
      <c r="B61" s="17">
        <v>1504</v>
      </c>
      <c r="C61" s="5"/>
      <c r="D61" s="5"/>
      <c r="E61" s="5"/>
      <c r="F61" s="5"/>
      <c r="G61" s="5"/>
      <c r="H61" s="5"/>
      <c r="I61" s="5"/>
      <c r="J61" s="5"/>
    </row>
    <row r="62" spans="1:10" ht="25.5">
      <c r="A62" s="16" t="s">
        <v>22</v>
      </c>
      <c r="B62" s="17">
        <v>5211</v>
      </c>
      <c r="C62" s="5"/>
      <c r="D62" s="5"/>
      <c r="E62" s="5"/>
      <c r="F62" s="5"/>
      <c r="G62" s="5"/>
      <c r="H62" s="5"/>
      <c r="I62" s="5"/>
      <c r="J62" s="5"/>
    </row>
    <row r="63" spans="1:10">
      <c r="A63" s="88"/>
      <c r="B63" s="88"/>
      <c r="C63" s="43"/>
      <c r="D63" s="43"/>
      <c r="E63" s="43"/>
    </row>
    <row r="64" spans="1:10">
      <c r="A64" s="43"/>
      <c r="B64" s="43"/>
      <c r="C64" s="43"/>
      <c r="D64" s="43"/>
      <c r="E64" s="43"/>
    </row>
    <row r="65" spans="1:5">
      <c r="A65" s="43"/>
      <c r="B65" s="43"/>
      <c r="C65" s="43"/>
      <c r="D65" s="43"/>
      <c r="E65" s="43"/>
    </row>
    <row r="66" spans="1:5">
      <c r="A66" s="95" t="s">
        <v>375</v>
      </c>
      <c r="B66" s="96"/>
      <c r="C66" s="96"/>
      <c r="D66" s="96"/>
      <c r="E66" s="96"/>
    </row>
    <row r="67" spans="1:5">
      <c r="A67" s="11"/>
    </row>
    <row r="68" spans="1:5">
      <c r="A68" s="95" t="s">
        <v>376</v>
      </c>
      <c r="B68" s="96"/>
      <c r="C68" s="96"/>
      <c r="D68" s="96"/>
      <c r="E68" s="96"/>
    </row>
    <row r="69" spans="1:5">
      <c r="A69" s="11"/>
    </row>
    <row r="70" spans="1:5">
      <c r="A70" s="95" t="s">
        <v>377</v>
      </c>
      <c r="B70" s="96"/>
      <c r="C70" s="96"/>
      <c r="D70" s="96"/>
      <c r="E70" s="96"/>
    </row>
    <row r="71" spans="1:5">
      <c r="A71" s="43"/>
      <c r="B71" s="43"/>
      <c r="C71" s="43"/>
      <c r="D71" s="43"/>
      <c r="E71" s="43"/>
    </row>
    <row r="72" spans="1:5">
      <c r="A72" s="43"/>
      <c r="B72" s="43"/>
      <c r="C72" s="43"/>
      <c r="D72" s="43"/>
      <c r="E72" s="43"/>
    </row>
    <row r="73" spans="1:5">
      <c r="A73" s="43"/>
      <c r="B73" s="43"/>
      <c r="C73" s="43"/>
      <c r="D73" s="43"/>
      <c r="E73" s="43"/>
    </row>
    <row r="74" spans="1:5">
      <c r="A74" s="43"/>
      <c r="B74" s="43"/>
      <c r="C74" s="43"/>
      <c r="D74" s="43"/>
      <c r="E74" s="43"/>
    </row>
    <row r="75" spans="1:5">
      <c r="A75" s="43"/>
      <c r="B75" s="43"/>
      <c r="C75" s="43"/>
      <c r="D75" s="43"/>
      <c r="E75" s="43"/>
    </row>
    <row r="76" spans="1:5">
      <c r="A76" s="43"/>
      <c r="B76" s="43"/>
      <c r="C76" s="43"/>
      <c r="D76" s="43"/>
      <c r="E76" s="43"/>
    </row>
    <row r="77" spans="1:5">
      <c r="A77" s="43"/>
      <c r="B77" s="43"/>
      <c r="C77" s="43"/>
      <c r="D77" s="43"/>
      <c r="E77" s="43"/>
    </row>
    <row r="78" spans="1:5">
      <c r="A78" s="43"/>
      <c r="B78" s="43"/>
      <c r="C78" s="43"/>
      <c r="D78" s="43"/>
      <c r="E78" s="43"/>
    </row>
    <row r="79" spans="1:5">
      <c r="A79" s="43"/>
      <c r="B79" s="43"/>
      <c r="C79" s="43"/>
      <c r="D79" s="43"/>
      <c r="E79" s="43"/>
    </row>
    <row r="80" spans="1:5">
      <c r="A80" s="43"/>
      <c r="B80" s="43"/>
      <c r="C80" s="43"/>
      <c r="D80" s="43"/>
      <c r="E80" s="43"/>
    </row>
    <row r="81" spans="1:5">
      <c r="A81" s="43"/>
      <c r="B81" s="43"/>
      <c r="C81" s="43"/>
      <c r="D81" s="43"/>
      <c r="E81" s="43"/>
    </row>
    <row r="82" spans="1:5">
      <c r="A82" s="43"/>
      <c r="B82" s="43"/>
      <c r="C82" s="43"/>
      <c r="D82" s="43"/>
      <c r="E82" s="43"/>
    </row>
    <row r="83" spans="1:5">
      <c r="A83" s="43"/>
      <c r="B83" s="43"/>
      <c r="C83" s="43"/>
      <c r="D83" s="43"/>
      <c r="E83" s="43"/>
    </row>
    <row r="84" spans="1:5">
      <c r="A84" s="43"/>
      <c r="B84" s="43"/>
      <c r="C84" s="43"/>
      <c r="D84" s="43"/>
      <c r="E84" s="43"/>
    </row>
    <row r="85" spans="1:5">
      <c r="A85" s="43"/>
      <c r="B85" s="43"/>
      <c r="C85" s="43"/>
      <c r="D85" s="43"/>
      <c r="E85" s="43"/>
    </row>
    <row r="86" spans="1:5">
      <c r="A86" s="43"/>
      <c r="B86" s="43"/>
      <c r="C86" s="43"/>
      <c r="D86" s="43"/>
      <c r="E86" s="43"/>
    </row>
    <row r="87" spans="1:5">
      <c r="A87" s="43"/>
      <c r="B87" s="43"/>
      <c r="C87" s="43"/>
      <c r="D87" s="43"/>
      <c r="E87" s="43"/>
    </row>
    <row r="88" spans="1:5">
      <c r="A88" s="43"/>
      <c r="B88" s="43"/>
      <c r="C88" s="43"/>
      <c r="D88" s="43"/>
      <c r="E88" s="43"/>
    </row>
    <row r="89" spans="1:5">
      <c r="A89" s="43"/>
      <c r="B89" s="43"/>
      <c r="C89" s="43"/>
      <c r="D89" s="43"/>
      <c r="E89" s="43"/>
    </row>
    <row r="90" spans="1:5">
      <c r="A90" s="43"/>
      <c r="B90" s="43"/>
      <c r="C90" s="43"/>
      <c r="D90" s="43"/>
      <c r="E90" s="43"/>
    </row>
    <row r="91" spans="1:5">
      <c r="A91" s="43"/>
      <c r="B91" s="43"/>
      <c r="C91" s="43"/>
      <c r="D91" s="43"/>
      <c r="E91" s="43"/>
    </row>
    <row r="92" spans="1:5">
      <c r="A92" s="43"/>
      <c r="B92" s="43"/>
      <c r="C92" s="43"/>
      <c r="D92" s="43"/>
      <c r="E92" s="43"/>
    </row>
    <row r="93" spans="1:5">
      <c r="A93" s="43"/>
      <c r="B93" s="43"/>
      <c r="C93" s="43"/>
      <c r="D93" s="43"/>
      <c r="E93" s="43"/>
    </row>
    <row r="94" spans="1:5">
      <c r="A94" s="43"/>
      <c r="B94" s="43"/>
      <c r="C94" s="43"/>
      <c r="D94" s="43"/>
      <c r="E94" s="43"/>
    </row>
    <row r="95" spans="1:5">
      <c r="A95" s="43"/>
      <c r="B95" s="43"/>
      <c r="C95" s="43"/>
      <c r="D95" s="43"/>
      <c r="E95" s="43"/>
    </row>
    <row r="96" spans="1:5">
      <c r="A96" s="43"/>
      <c r="B96" s="43"/>
      <c r="C96" s="43"/>
      <c r="D96" s="43"/>
      <c r="E96" s="43"/>
    </row>
    <row r="97" spans="1:5">
      <c r="A97" s="43"/>
      <c r="B97" s="43"/>
      <c r="C97" s="43"/>
      <c r="D97" s="43"/>
      <c r="E97" s="43"/>
    </row>
    <row r="98" spans="1:5">
      <c r="A98" s="43"/>
      <c r="B98" s="43"/>
      <c r="C98" s="43"/>
      <c r="D98" s="43"/>
      <c r="E98" s="43"/>
    </row>
    <row r="99" spans="1:5">
      <c r="A99" s="43"/>
      <c r="B99" s="43"/>
      <c r="C99" s="43"/>
      <c r="D99" s="43"/>
      <c r="E99" s="43"/>
    </row>
  </sheetData>
  <mergeCells count="6">
    <mergeCell ref="A68:E68"/>
    <mergeCell ref="A70:E70"/>
    <mergeCell ref="A1:E1"/>
    <mergeCell ref="A2:E2"/>
    <mergeCell ref="A3:E3"/>
    <mergeCell ref="A66:E66"/>
  </mergeCells>
  <phoneticPr fontId="6" type="noConversion"/>
  <pageMargins left="0.39370078740157483" right="0.39370078740157483" top="0.39370078740157483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0"/>
  <sheetViews>
    <sheetView topLeftCell="A13" workbookViewId="0">
      <selection activeCell="D69" sqref="D69"/>
    </sheetView>
  </sheetViews>
  <sheetFormatPr defaultRowHeight="12.75"/>
  <cols>
    <col min="1" max="1" width="41.140625" customWidth="1"/>
    <col min="2" max="2" width="13.28515625" customWidth="1"/>
    <col min="3" max="3" width="12.28515625" customWidth="1"/>
    <col min="4" max="4" width="14.140625" customWidth="1"/>
    <col min="5" max="5" width="13.85546875" customWidth="1"/>
  </cols>
  <sheetData>
    <row r="1" spans="1:5">
      <c r="A1" s="97" t="s">
        <v>37</v>
      </c>
      <c r="B1" s="97"/>
      <c r="C1" s="97"/>
      <c r="D1" s="97"/>
      <c r="E1" s="97"/>
    </row>
    <row r="2" spans="1:5">
      <c r="A2" s="97" t="s">
        <v>36</v>
      </c>
      <c r="B2" s="97"/>
      <c r="C2" s="97"/>
      <c r="D2" s="97"/>
      <c r="E2" s="97"/>
    </row>
    <row r="3" spans="1:5" ht="15.75">
      <c r="A3" s="98" t="s">
        <v>360</v>
      </c>
      <c r="B3" s="98"/>
      <c r="C3" s="98"/>
      <c r="D3" s="98"/>
      <c r="E3" s="98"/>
    </row>
    <row r="4" spans="1:5">
      <c r="A4" s="12"/>
      <c r="B4" s="12"/>
      <c r="C4" s="12"/>
      <c r="D4" s="12"/>
      <c r="E4" s="12"/>
    </row>
    <row r="5" spans="1:5">
      <c r="A5" s="12"/>
      <c r="B5" s="12" t="s">
        <v>12</v>
      </c>
      <c r="C5" s="12"/>
      <c r="D5" s="12">
        <v>4154</v>
      </c>
      <c r="E5" s="12"/>
    </row>
    <row r="6" spans="1:5">
      <c r="A6" s="12"/>
      <c r="B6" s="12" t="s">
        <v>4</v>
      </c>
      <c r="C6" s="12"/>
      <c r="D6" s="12">
        <v>82</v>
      </c>
      <c r="E6" s="12"/>
    </row>
    <row r="7" spans="1:5">
      <c r="A7" s="12"/>
      <c r="B7" s="12" t="s">
        <v>38</v>
      </c>
      <c r="C7" s="12"/>
      <c r="D7" s="12">
        <v>196</v>
      </c>
      <c r="E7" s="12"/>
    </row>
    <row r="8" spans="1:5">
      <c r="A8" s="12"/>
      <c r="B8" s="12"/>
      <c r="C8" s="12"/>
      <c r="D8" s="12"/>
      <c r="E8" s="12"/>
    </row>
    <row r="9" spans="1:5">
      <c r="A9" s="73"/>
      <c r="B9" s="75" t="s">
        <v>0</v>
      </c>
      <c r="C9" s="75" t="s">
        <v>9</v>
      </c>
      <c r="D9" s="75" t="s">
        <v>8</v>
      </c>
      <c r="E9" s="75" t="s">
        <v>1</v>
      </c>
    </row>
    <row r="10" spans="1:5">
      <c r="A10" s="72" t="s">
        <v>10</v>
      </c>
      <c r="B10" s="71">
        <v>2883</v>
      </c>
      <c r="C10" s="71">
        <v>2542</v>
      </c>
      <c r="D10" s="71">
        <v>745</v>
      </c>
      <c r="E10" s="71">
        <f t="shared" ref="E10:E18" si="0">B10+C10+D10</f>
        <v>6170</v>
      </c>
    </row>
    <row r="11" spans="1:5">
      <c r="A11" s="74" t="s">
        <v>5</v>
      </c>
      <c r="B11" s="76">
        <v>-178968</v>
      </c>
      <c r="C11" s="76">
        <v>1152779</v>
      </c>
      <c r="D11" s="76">
        <f>30000-380802</f>
        <v>-350802</v>
      </c>
      <c r="E11" s="76">
        <f t="shared" si="0"/>
        <v>623009</v>
      </c>
    </row>
    <row r="12" spans="1:5">
      <c r="A12" s="72" t="s">
        <v>2</v>
      </c>
      <c r="B12" s="71">
        <v>304036</v>
      </c>
      <c r="C12" s="71">
        <v>389760</v>
      </c>
      <c r="D12" s="71">
        <v>73352</v>
      </c>
      <c r="E12" s="71">
        <f t="shared" si="0"/>
        <v>767148</v>
      </c>
    </row>
    <row r="13" spans="1:5">
      <c r="A13" s="72" t="s">
        <v>3</v>
      </c>
      <c r="B13" s="71">
        <v>301153</v>
      </c>
      <c r="C13" s="71">
        <v>387218</v>
      </c>
      <c r="D13" s="71">
        <v>72607</v>
      </c>
      <c r="E13" s="71">
        <f t="shared" si="0"/>
        <v>760978</v>
      </c>
    </row>
    <row r="14" spans="1:5">
      <c r="A14" s="72" t="s">
        <v>155</v>
      </c>
      <c r="B14" s="71">
        <v>26185</v>
      </c>
      <c r="C14" s="71"/>
      <c r="D14" s="71"/>
      <c r="E14" s="71"/>
    </row>
    <row r="15" spans="1:5">
      <c r="A15" s="72" t="s">
        <v>41</v>
      </c>
      <c r="B15" s="71">
        <v>10967</v>
      </c>
      <c r="C15" s="71"/>
      <c r="D15" s="71"/>
      <c r="E15" s="71">
        <f t="shared" si="0"/>
        <v>10967</v>
      </c>
    </row>
    <row r="16" spans="1:5">
      <c r="A16" s="72" t="s">
        <v>6</v>
      </c>
      <c r="B16" s="71">
        <f>B22</f>
        <v>393066</v>
      </c>
      <c r="C16" s="71">
        <f>B49</f>
        <v>844353</v>
      </c>
      <c r="D16" s="71">
        <v>0</v>
      </c>
      <c r="E16" s="71">
        <f t="shared" si="0"/>
        <v>1237419</v>
      </c>
    </row>
    <row r="17" spans="1:5">
      <c r="A17" s="74" t="s">
        <v>7</v>
      </c>
      <c r="B17" s="76">
        <f>B11+B13+B14+B15-B16</f>
        <v>-233729</v>
      </c>
      <c r="C17" s="76">
        <f>C11+C13-C16</f>
        <v>695644</v>
      </c>
      <c r="D17" s="76">
        <f>D11+D13-D16</f>
        <v>-278195</v>
      </c>
      <c r="E17" s="76">
        <f t="shared" si="0"/>
        <v>183720</v>
      </c>
    </row>
    <row r="18" spans="1:5">
      <c r="A18" s="72" t="s">
        <v>11</v>
      </c>
      <c r="B18" s="77">
        <v>6.1</v>
      </c>
      <c r="C18" s="77">
        <v>7.82</v>
      </c>
      <c r="D18" s="77">
        <v>1.5299999713897705</v>
      </c>
      <c r="E18" s="77">
        <f t="shared" si="0"/>
        <v>15.44999997138977</v>
      </c>
    </row>
    <row r="19" spans="1:5">
      <c r="A19" s="6" t="s">
        <v>91</v>
      </c>
      <c r="B19" s="54">
        <f>B16/D5/12</f>
        <v>7.885291285507944</v>
      </c>
      <c r="C19" s="6"/>
      <c r="D19" s="6"/>
      <c r="E19" s="6"/>
    </row>
    <row r="20" spans="1:5">
      <c r="A20" s="30"/>
      <c r="B20" s="30"/>
      <c r="C20" s="30"/>
      <c r="D20" s="30"/>
      <c r="E20" s="30"/>
    </row>
    <row r="21" spans="1:5">
      <c r="A21" s="36"/>
      <c r="B21" s="36"/>
      <c r="C21" s="36"/>
      <c r="D21" s="36"/>
      <c r="E21" s="36"/>
    </row>
    <row r="22" spans="1:5">
      <c r="A22" s="60" t="s">
        <v>40</v>
      </c>
      <c r="B22" s="61">
        <f>SUM(B23:B48)</f>
        <v>393066</v>
      </c>
      <c r="C22" s="62"/>
      <c r="D22" s="62"/>
      <c r="E22" s="62"/>
    </row>
    <row r="23" spans="1:5" ht="25.5">
      <c r="A23" s="16" t="s">
        <v>348</v>
      </c>
      <c r="B23" s="63">
        <v>83560</v>
      </c>
      <c r="C23" s="62"/>
      <c r="D23" s="62"/>
      <c r="E23" s="62"/>
    </row>
    <row r="24" spans="1:5" ht="25.5">
      <c r="A24" s="16" t="s">
        <v>349</v>
      </c>
      <c r="B24" s="63">
        <v>20142</v>
      </c>
      <c r="C24" s="62"/>
      <c r="D24" s="62"/>
      <c r="E24" s="62"/>
    </row>
    <row r="25" spans="1:5">
      <c r="A25" s="44" t="s">
        <v>133</v>
      </c>
      <c r="B25" s="64">
        <v>90123</v>
      </c>
      <c r="C25" s="62"/>
      <c r="D25" s="62"/>
      <c r="E25" s="62"/>
    </row>
    <row r="26" spans="1:5">
      <c r="A26" s="44" t="s">
        <v>129</v>
      </c>
      <c r="B26" s="64">
        <v>22013</v>
      </c>
      <c r="C26" s="62"/>
      <c r="D26" s="62"/>
      <c r="E26" s="62"/>
    </row>
    <row r="27" spans="1:5">
      <c r="A27" s="44" t="s">
        <v>13</v>
      </c>
      <c r="B27" s="63">
        <v>4054</v>
      </c>
      <c r="C27" s="62"/>
      <c r="D27" s="62"/>
      <c r="E27" s="62"/>
    </row>
    <row r="28" spans="1:5" ht="25.5">
      <c r="A28" s="44" t="s">
        <v>149</v>
      </c>
      <c r="B28" s="65">
        <v>1786</v>
      </c>
      <c r="C28" s="62"/>
      <c r="D28" s="62"/>
      <c r="E28" s="62"/>
    </row>
    <row r="29" spans="1:5">
      <c r="A29" s="44" t="s">
        <v>54</v>
      </c>
      <c r="B29" s="63">
        <v>148</v>
      </c>
      <c r="C29" s="62"/>
      <c r="D29" s="62"/>
      <c r="E29" s="62"/>
    </row>
    <row r="30" spans="1:5">
      <c r="A30" s="44" t="s">
        <v>24</v>
      </c>
      <c r="B30" s="63">
        <v>2458</v>
      </c>
      <c r="C30" s="62"/>
      <c r="D30" s="62"/>
      <c r="E30" s="62"/>
    </row>
    <row r="31" spans="1:5">
      <c r="A31" s="44" t="s">
        <v>25</v>
      </c>
      <c r="B31" s="63">
        <v>2144</v>
      </c>
      <c r="C31" s="62"/>
      <c r="D31" s="62"/>
      <c r="E31" s="62"/>
    </row>
    <row r="32" spans="1:5">
      <c r="A32" s="44" t="s">
        <v>26</v>
      </c>
      <c r="B32" s="63">
        <v>2453</v>
      </c>
      <c r="C32" s="62"/>
      <c r="D32" s="62"/>
      <c r="E32" s="62"/>
    </row>
    <row r="33" spans="1:5">
      <c r="A33" s="44" t="s">
        <v>56</v>
      </c>
      <c r="B33" s="63">
        <v>3280</v>
      </c>
      <c r="C33" s="62"/>
      <c r="D33" s="62"/>
      <c r="E33" s="62"/>
    </row>
    <row r="34" spans="1:5">
      <c r="A34" s="44" t="s">
        <v>27</v>
      </c>
      <c r="B34" s="63">
        <v>7184</v>
      </c>
      <c r="C34" s="62"/>
      <c r="D34" s="62"/>
      <c r="E34" s="62"/>
    </row>
    <row r="35" spans="1:5">
      <c r="A35" s="16" t="s">
        <v>257</v>
      </c>
      <c r="B35" s="63">
        <v>39390</v>
      </c>
      <c r="C35" s="62"/>
      <c r="D35" s="62"/>
      <c r="E35" s="62"/>
    </row>
    <row r="36" spans="1:5">
      <c r="A36" s="44" t="s">
        <v>28</v>
      </c>
      <c r="B36" s="63">
        <v>7502</v>
      </c>
      <c r="C36" s="62"/>
      <c r="D36" s="62"/>
      <c r="E36" s="62"/>
    </row>
    <row r="37" spans="1:5">
      <c r="A37" s="44" t="s">
        <v>29</v>
      </c>
      <c r="B37" s="63">
        <v>387</v>
      </c>
      <c r="C37" s="62"/>
      <c r="D37" s="62"/>
      <c r="E37" s="62"/>
    </row>
    <row r="38" spans="1:5">
      <c r="A38" s="44" t="s">
        <v>42</v>
      </c>
      <c r="B38" s="63">
        <v>53817</v>
      </c>
      <c r="C38" s="62"/>
      <c r="D38" s="62"/>
      <c r="E38" s="62"/>
    </row>
    <row r="39" spans="1:5">
      <c r="A39" s="44" t="s">
        <v>43</v>
      </c>
      <c r="B39" s="63">
        <v>13134</v>
      </c>
      <c r="C39" s="62"/>
      <c r="D39" s="62"/>
      <c r="E39" s="62"/>
    </row>
    <row r="40" spans="1:5" ht="16.5" customHeight="1">
      <c r="A40" s="44" t="s">
        <v>44</v>
      </c>
      <c r="B40" s="63">
        <v>5394</v>
      </c>
      <c r="C40" s="62"/>
      <c r="D40" s="62"/>
      <c r="E40" s="62"/>
    </row>
    <row r="41" spans="1:5">
      <c r="A41" s="44" t="s">
        <v>30</v>
      </c>
      <c r="B41" s="63">
        <v>934</v>
      </c>
      <c r="C41" s="62"/>
      <c r="D41" s="62"/>
      <c r="E41" s="62"/>
    </row>
    <row r="42" spans="1:5">
      <c r="A42" s="44" t="s">
        <v>31</v>
      </c>
      <c r="B42" s="63">
        <v>1104</v>
      </c>
      <c r="C42" s="62"/>
      <c r="D42" s="62"/>
      <c r="E42" s="62"/>
    </row>
    <row r="43" spans="1:5">
      <c r="A43" s="44" t="s">
        <v>32</v>
      </c>
      <c r="B43" s="63">
        <v>3602</v>
      </c>
      <c r="C43" s="62"/>
      <c r="D43" s="62"/>
      <c r="E43" s="62"/>
    </row>
    <row r="44" spans="1:5">
      <c r="A44" s="44" t="s">
        <v>33</v>
      </c>
      <c r="B44" s="63">
        <v>2206</v>
      </c>
      <c r="C44" s="62"/>
      <c r="D44" s="62"/>
      <c r="E44" s="62"/>
    </row>
    <row r="45" spans="1:5">
      <c r="A45" s="44" t="s">
        <v>34</v>
      </c>
      <c r="B45" s="63">
        <v>1360</v>
      </c>
      <c r="C45" s="62"/>
      <c r="D45" s="62"/>
      <c r="E45" s="62"/>
    </row>
    <row r="46" spans="1:5">
      <c r="A46" s="44" t="s">
        <v>35</v>
      </c>
      <c r="B46" s="63">
        <v>491</v>
      </c>
      <c r="C46" s="62"/>
      <c r="D46" s="62"/>
      <c r="E46" s="62"/>
    </row>
    <row r="47" spans="1:5">
      <c r="A47" s="44" t="s">
        <v>45</v>
      </c>
      <c r="B47" s="63">
        <v>19596</v>
      </c>
      <c r="C47" s="62"/>
      <c r="D47" s="62"/>
      <c r="E47" s="62"/>
    </row>
    <row r="48" spans="1:5">
      <c r="A48" s="44" t="s">
        <v>46</v>
      </c>
      <c r="B48" s="63">
        <v>4804</v>
      </c>
      <c r="C48" s="62"/>
      <c r="D48" s="62"/>
      <c r="E48" s="62"/>
    </row>
    <row r="49" spans="1:10">
      <c r="A49" s="48" t="s">
        <v>47</v>
      </c>
      <c r="B49" s="69">
        <f>SUM(B50:B58)</f>
        <v>844353</v>
      </c>
      <c r="C49" s="62"/>
      <c r="D49" s="62"/>
      <c r="E49" s="62"/>
    </row>
    <row r="50" spans="1:10" ht="25.5">
      <c r="A50" s="16" t="s">
        <v>121</v>
      </c>
      <c r="B50" s="17">
        <v>277418</v>
      </c>
      <c r="C50" s="5"/>
      <c r="D50" s="5"/>
      <c r="E50" s="5"/>
      <c r="F50" s="5"/>
      <c r="G50" s="5"/>
      <c r="H50" s="5"/>
      <c r="I50" s="5"/>
      <c r="J50" s="5"/>
    </row>
    <row r="51" spans="1:10">
      <c r="A51" s="16" t="s">
        <v>147</v>
      </c>
      <c r="B51" s="17">
        <v>184</v>
      </c>
      <c r="C51" s="5"/>
      <c r="D51" s="5"/>
      <c r="E51" s="5"/>
      <c r="F51" s="5"/>
      <c r="G51" s="5"/>
      <c r="H51" s="5"/>
      <c r="I51" s="5"/>
      <c r="J51" s="5"/>
    </row>
    <row r="52" spans="1:10" ht="25.5">
      <c r="A52" s="16" t="s">
        <v>122</v>
      </c>
      <c r="B52" s="17">
        <v>33310</v>
      </c>
      <c r="C52" s="5"/>
      <c r="D52" s="5"/>
      <c r="E52" s="5"/>
      <c r="F52" s="5"/>
      <c r="G52" s="5"/>
      <c r="H52" s="5"/>
      <c r="I52" s="5"/>
      <c r="J52" s="5"/>
    </row>
    <row r="53" spans="1:10">
      <c r="A53" s="16" t="s">
        <v>78</v>
      </c>
      <c r="B53" s="17">
        <v>217</v>
      </c>
      <c r="C53" s="5"/>
      <c r="D53" s="5"/>
      <c r="E53" s="5"/>
      <c r="F53" s="5"/>
      <c r="G53" s="5"/>
      <c r="H53" s="5"/>
      <c r="I53" s="5"/>
      <c r="J53" s="5"/>
    </row>
    <row r="54" spans="1:10" ht="25.5">
      <c r="A54" s="16" t="s">
        <v>131</v>
      </c>
      <c r="B54" s="17">
        <v>17220</v>
      </c>
      <c r="C54" s="5"/>
      <c r="D54" s="5"/>
      <c r="E54" s="5"/>
      <c r="F54" s="5"/>
      <c r="G54" s="5"/>
      <c r="H54" s="5"/>
      <c r="I54" s="5"/>
      <c r="J54" s="5"/>
    </row>
    <row r="55" spans="1:10">
      <c r="A55" s="16" t="s">
        <v>123</v>
      </c>
      <c r="B55" s="17">
        <v>2997</v>
      </c>
      <c r="C55" s="5"/>
      <c r="D55" s="5"/>
      <c r="E55" s="5"/>
      <c r="F55" s="5"/>
      <c r="G55" s="5"/>
      <c r="H55" s="5"/>
      <c r="I55" s="5"/>
      <c r="J55" s="5"/>
    </row>
    <row r="56" spans="1:10" ht="25.5" customHeight="1">
      <c r="A56" s="16" t="s">
        <v>148</v>
      </c>
      <c r="B56" s="17">
        <v>5691</v>
      </c>
      <c r="C56" s="5"/>
      <c r="D56" s="5"/>
      <c r="E56" s="5"/>
      <c r="F56" s="5"/>
      <c r="G56" s="5"/>
      <c r="H56" s="5"/>
      <c r="I56" s="5"/>
      <c r="J56" s="5"/>
    </row>
    <row r="57" spans="1:10" ht="25.5">
      <c r="A57" s="16" t="s">
        <v>102</v>
      </c>
      <c r="B57" s="17">
        <v>5212</v>
      </c>
      <c r="C57" s="5"/>
      <c r="D57" s="5"/>
      <c r="E57" s="5"/>
      <c r="F57" s="5"/>
      <c r="G57" s="5"/>
      <c r="H57" s="5"/>
      <c r="I57" s="5"/>
      <c r="J57" s="5"/>
    </row>
    <row r="58" spans="1:10" ht="25.5">
      <c r="A58" s="16" t="s">
        <v>124</v>
      </c>
      <c r="B58" s="17">
        <v>502104</v>
      </c>
      <c r="C58" s="5"/>
      <c r="D58" s="5"/>
      <c r="E58" s="5"/>
      <c r="F58" s="5"/>
      <c r="G58" s="5"/>
      <c r="H58" s="5"/>
      <c r="I58" s="5"/>
      <c r="J58" s="5"/>
    </row>
    <row r="59" spans="1:10">
      <c r="A59" s="43"/>
      <c r="B59" s="43"/>
      <c r="C59" s="43"/>
      <c r="D59" s="43"/>
      <c r="E59" s="43"/>
    </row>
    <row r="60" spans="1:10">
      <c r="A60" s="43"/>
      <c r="B60" s="43"/>
      <c r="C60" s="43"/>
      <c r="D60" s="43"/>
      <c r="E60" s="43"/>
    </row>
    <row r="61" spans="1:10">
      <c r="A61" s="43"/>
      <c r="B61" s="43"/>
      <c r="C61" s="43"/>
      <c r="D61" s="43"/>
      <c r="E61" s="43"/>
    </row>
    <row r="62" spans="1:10">
      <c r="A62" s="95" t="s">
        <v>375</v>
      </c>
      <c r="B62" s="96"/>
      <c r="C62" s="96"/>
      <c r="D62" s="96"/>
      <c r="E62" s="96"/>
    </row>
    <row r="63" spans="1:10">
      <c r="A63" s="11"/>
    </row>
    <row r="64" spans="1:10">
      <c r="A64" s="95" t="s">
        <v>376</v>
      </c>
      <c r="B64" s="96"/>
      <c r="C64" s="96"/>
      <c r="D64" s="96"/>
      <c r="E64" s="96"/>
    </row>
    <row r="65" spans="1:5">
      <c r="A65" s="11"/>
    </row>
    <row r="66" spans="1:5">
      <c r="A66" s="95" t="s">
        <v>377</v>
      </c>
      <c r="B66" s="96"/>
      <c r="C66" s="96"/>
      <c r="D66" s="96"/>
      <c r="E66" s="96"/>
    </row>
    <row r="67" spans="1:5">
      <c r="A67" s="43"/>
      <c r="B67" s="43"/>
      <c r="C67" s="43"/>
      <c r="D67" s="43"/>
      <c r="E67" s="43"/>
    </row>
    <row r="68" spans="1:5">
      <c r="A68" s="43"/>
      <c r="B68" s="43"/>
      <c r="C68" s="43"/>
      <c r="D68" s="43"/>
      <c r="E68" s="43"/>
    </row>
    <row r="69" spans="1:5">
      <c r="A69" s="43"/>
      <c r="B69" s="43"/>
      <c r="C69" s="43"/>
      <c r="D69" s="43"/>
      <c r="E69" s="43"/>
    </row>
    <row r="70" spans="1:5">
      <c r="A70" s="43"/>
      <c r="B70" s="43"/>
      <c r="C70" s="43"/>
      <c r="D70" s="43"/>
      <c r="E70" s="43"/>
    </row>
    <row r="71" spans="1:5">
      <c r="A71" s="43"/>
      <c r="B71" s="43"/>
      <c r="C71" s="43"/>
      <c r="D71" s="43"/>
      <c r="E71" s="43"/>
    </row>
    <row r="72" spans="1:5">
      <c r="A72" s="43"/>
      <c r="B72" s="43"/>
      <c r="C72" s="43"/>
      <c r="D72" s="43"/>
      <c r="E72" s="43"/>
    </row>
    <row r="73" spans="1:5">
      <c r="A73" s="43"/>
      <c r="B73" s="43"/>
      <c r="C73" s="43"/>
      <c r="D73" s="43"/>
      <c r="E73" s="43"/>
    </row>
    <row r="74" spans="1:5">
      <c r="A74" s="43"/>
      <c r="B74" s="43"/>
      <c r="C74" s="43"/>
      <c r="D74" s="43"/>
      <c r="E74" s="43"/>
    </row>
    <row r="75" spans="1:5">
      <c r="A75" s="43"/>
      <c r="B75" s="43"/>
      <c r="C75" s="43"/>
      <c r="D75" s="43"/>
      <c r="E75" s="43"/>
    </row>
    <row r="76" spans="1:5">
      <c r="A76" s="43"/>
      <c r="B76" s="43"/>
      <c r="C76" s="43"/>
      <c r="D76" s="43"/>
      <c r="E76" s="43"/>
    </row>
    <row r="77" spans="1:5">
      <c r="A77" s="43"/>
      <c r="B77" s="43"/>
      <c r="C77" s="43"/>
      <c r="D77" s="43"/>
      <c r="E77" s="43"/>
    </row>
    <row r="78" spans="1:5">
      <c r="A78" s="43"/>
      <c r="B78" s="43"/>
      <c r="C78" s="43"/>
      <c r="D78" s="43"/>
      <c r="E78" s="43"/>
    </row>
    <row r="79" spans="1:5">
      <c r="A79" s="43"/>
      <c r="B79" s="43"/>
      <c r="C79" s="43"/>
      <c r="D79" s="43"/>
      <c r="E79" s="43"/>
    </row>
    <row r="80" spans="1:5">
      <c r="A80" s="43"/>
      <c r="B80" s="43"/>
      <c r="C80" s="43"/>
      <c r="D80" s="43"/>
      <c r="E80" s="43"/>
    </row>
    <row r="81" spans="1:5">
      <c r="A81" s="43"/>
      <c r="B81" s="43"/>
      <c r="C81" s="43"/>
      <c r="D81" s="43"/>
      <c r="E81" s="43"/>
    </row>
    <row r="82" spans="1:5">
      <c r="A82" s="43"/>
      <c r="B82" s="43"/>
      <c r="C82" s="43"/>
      <c r="D82" s="43"/>
      <c r="E82" s="43"/>
    </row>
    <row r="83" spans="1:5">
      <c r="A83" s="43"/>
      <c r="B83" s="43"/>
      <c r="C83" s="43"/>
      <c r="D83" s="43"/>
      <c r="E83" s="43"/>
    </row>
    <row r="84" spans="1:5">
      <c r="A84" s="43"/>
      <c r="B84" s="43"/>
      <c r="C84" s="43"/>
      <c r="D84" s="43"/>
      <c r="E84" s="43"/>
    </row>
    <row r="85" spans="1:5">
      <c r="A85" s="43"/>
      <c r="B85" s="43"/>
      <c r="C85" s="43"/>
      <c r="D85" s="43"/>
      <c r="E85" s="43"/>
    </row>
    <row r="86" spans="1:5">
      <c r="A86" s="43"/>
      <c r="B86" s="43"/>
      <c r="C86" s="43"/>
      <c r="D86" s="43"/>
      <c r="E86" s="43"/>
    </row>
    <row r="87" spans="1:5">
      <c r="A87" s="43"/>
      <c r="B87" s="43"/>
      <c r="C87" s="43"/>
      <c r="D87" s="43"/>
      <c r="E87" s="43"/>
    </row>
    <row r="88" spans="1:5">
      <c r="A88" s="43"/>
      <c r="B88" s="43"/>
      <c r="C88" s="43"/>
      <c r="D88" s="43"/>
      <c r="E88" s="43"/>
    </row>
    <row r="89" spans="1:5">
      <c r="A89" s="43"/>
      <c r="B89" s="43"/>
      <c r="C89" s="43"/>
      <c r="D89" s="43"/>
      <c r="E89" s="43"/>
    </row>
    <row r="90" spans="1:5">
      <c r="A90" s="43"/>
      <c r="B90" s="43"/>
      <c r="C90" s="43"/>
      <c r="D90" s="43"/>
      <c r="E90" s="43"/>
    </row>
  </sheetData>
  <mergeCells count="6">
    <mergeCell ref="A64:E64"/>
    <mergeCell ref="A66:E66"/>
    <mergeCell ref="A1:E1"/>
    <mergeCell ref="A2:E2"/>
    <mergeCell ref="A3:E3"/>
    <mergeCell ref="A62:E62"/>
  </mergeCells>
  <phoneticPr fontId="6" type="noConversion"/>
  <pageMargins left="0.39370078740157483" right="0.39370078740157483" top="0.39370078740157483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8"/>
  <sheetViews>
    <sheetView workbookViewId="0">
      <selection activeCell="A62" sqref="A62:E66"/>
    </sheetView>
  </sheetViews>
  <sheetFormatPr defaultRowHeight="12.75"/>
  <cols>
    <col min="1" max="1" width="36" customWidth="1"/>
    <col min="2" max="2" width="13.28515625" customWidth="1"/>
    <col min="3" max="3" width="13" customWidth="1"/>
    <col min="4" max="4" width="13.5703125" customWidth="1"/>
    <col min="5" max="5" width="13.28515625" customWidth="1"/>
  </cols>
  <sheetData>
    <row r="1" spans="1:5">
      <c r="A1" s="97" t="s">
        <v>37</v>
      </c>
      <c r="B1" s="97"/>
      <c r="C1" s="97"/>
      <c r="D1" s="97"/>
      <c r="E1" s="97"/>
    </row>
    <row r="2" spans="1:5">
      <c r="A2" s="97" t="s">
        <v>36</v>
      </c>
      <c r="B2" s="97"/>
      <c r="C2" s="97"/>
      <c r="D2" s="97"/>
      <c r="E2" s="97"/>
    </row>
    <row r="3" spans="1:5" ht="15.75">
      <c r="A3" s="98" t="s">
        <v>361</v>
      </c>
      <c r="B3" s="98"/>
      <c r="C3" s="98"/>
      <c r="D3" s="98"/>
      <c r="E3" s="98"/>
    </row>
    <row r="4" spans="1:5">
      <c r="A4" s="12"/>
      <c r="B4" s="12"/>
      <c r="C4" s="12"/>
      <c r="D4" s="12"/>
      <c r="E4" s="12"/>
    </row>
    <row r="5" spans="1:5">
      <c r="A5" s="12"/>
      <c r="B5" s="12" t="s">
        <v>12</v>
      </c>
      <c r="C5" s="12"/>
      <c r="D5" s="12">
        <v>4443</v>
      </c>
      <c r="E5" s="12"/>
    </row>
    <row r="6" spans="1:5">
      <c r="A6" s="12"/>
      <c r="B6" s="12" t="s">
        <v>4</v>
      </c>
      <c r="C6" s="12"/>
      <c r="D6" s="12">
        <v>90</v>
      </c>
      <c r="E6" s="12"/>
    </row>
    <row r="7" spans="1:5">
      <c r="A7" s="12"/>
      <c r="B7" s="12" t="s">
        <v>38</v>
      </c>
      <c r="C7" s="12"/>
      <c r="D7" s="12">
        <v>219</v>
      </c>
      <c r="E7" s="12"/>
    </row>
    <row r="8" spans="1:5">
      <c r="A8" s="12"/>
      <c r="B8" s="12"/>
      <c r="C8" s="12"/>
      <c r="D8" s="12"/>
      <c r="E8" s="12"/>
    </row>
    <row r="9" spans="1:5">
      <c r="A9" s="24"/>
      <c r="B9" s="75" t="s">
        <v>0</v>
      </c>
      <c r="C9" s="75" t="s">
        <v>9</v>
      </c>
      <c r="D9" s="75" t="s">
        <v>8</v>
      </c>
      <c r="E9" s="75" t="s">
        <v>1</v>
      </c>
    </row>
    <row r="10" spans="1:5">
      <c r="A10" s="72" t="s">
        <v>10</v>
      </c>
      <c r="B10" s="25">
        <v>-8284</v>
      </c>
      <c r="C10" s="25">
        <v>-3917</v>
      </c>
      <c r="D10" s="25">
        <v>-1050</v>
      </c>
      <c r="E10" s="25">
        <f t="shared" ref="E10:E18" si="0">B10+C10+D10</f>
        <v>-13251</v>
      </c>
    </row>
    <row r="11" spans="1:5">
      <c r="A11" s="72" t="s">
        <v>5</v>
      </c>
      <c r="B11" s="26">
        <v>-102224</v>
      </c>
      <c r="C11" s="26">
        <v>974754</v>
      </c>
      <c r="D11" s="26">
        <f>506000-2092398</f>
        <v>-1586398</v>
      </c>
      <c r="E11" s="26">
        <f t="shared" si="0"/>
        <v>-713868</v>
      </c>
    </row>
    <row r="12" spans="1:5">
      <c r="A12" s="72" t="s">
        <v>2</v>
      </c>
      <c r="B12" s="25">
        <v>302317</v>
      </c>
      <c r="C12" s="25">
        <v>416891</v>
      </c>
      <c r="D12" s="25">
        <v>70274</v>
      </c>
      <c r="E12" s="25">
        <f t="shared" si="0"/>
        <v>789482</v>
      </c>
    </row>
    <row r="13" spans="1:5">
      <c r="A13" s="72" t="s">
        <v>3</v>
      </c>
      <c r="B13" s="25">
        <v>310601</v>
      </c>
      <c r="C13" s="25">
        <v>420808</v>
      </c>
      <c r="D13" s="25">
        <v>71324</v>
      </c>
      <c r="E13" s="25">
        <f t="shared" si="0"/>
        <v>802733</v>
      </c>
    </row>
    <row r="14" spans="1:5">
      <c r="A14" s="72" t="s">
        <v>155</v>
      </c>
      <c r="B14" s="25">
        <v>28452</v>
      </c>
      <c r="C14" s="25"/>
      <c r="D14" s="25"/>
      <c r="E14" s="25"/>
    </row>
    <row r="15" spans="1:5">
      <c r="A15" s="72" t="s">
        <v>41</v>
      </c>
      <c r="B15" s="71">
        <v>14758</v>
      </c>
      <c r="C15" s="25"/>
      <c r="D15" s="25"/>
      <c r="E15" s="25">
        <f t="shared" si="0"/>
        <v>14758</v>
      </c>
    </row>
    <row r="16" spans="1:5">
      <c r="A16" s="72" t="s">
        <v>6</v>
      </c>
      <c r="B16" s="25">
        <f>B22</f>
        <v>417609</v>
      </c>
      <c r="C16" s="25">
        <f>B49</f>
        <v>178929</v>
      </c>
      <c r="D16" s="25">
        <v>0</v>
      </c>
      <c r="E16" s="25">
        <f t="shared" si="0"/>
        <v>596538</v>
      </c>
    </row>
    <row r="17" spans="1:5">
      <c r="A17" s="74" t="s">
        <v>7</v>
      </c>
      <c r="B17" s="26">
        <f>B11+B13+B14+B15-B16</f>
        <v>-166022</v>
      </c>
      <c r="C17" s="26">
        <f>C11+C13-C16</f>
        <v>1216633</v>
      </c>
      <c r="D17" s="26">
        <f>D11+D13-D16</f>
        <v>-1515074</v>
      </c>
      <c r="E17" s="26">
        <f t="shared" si="0"/>
        <v>-464463</v>
      </c>
    </row>
    <row r="18" spans="1:5">
      <c r="A18" s="72" t="s">
        <v>11</v>
      </c>
      <c r="B18" s="27">
        <v>6.1</v>
      </c>
      <c r="C18" s="27">
        <v>7.82</v>
      </c>
      <c r="D18" s="27">
        <v>1.5299999713897705</v>
      </c>
      <c r="E18" s="27">
        <f t="shared" si="0"/>
        <v>15.44999997138977</v>
      </c>
    </row>
    <row r="19" spans="1:5">
      <c r="A19" s="6" t="s">
        <v>91</v>
      </c>
      <c r="B19" s="54">
        <f>B16/D5/12</f>
        <v>7.8327143821742062</v>
      </c>
      <c r="C19" s="6"/>
      <c r="D19" s="6"/>
      <c r="E19" s="6"/>
    </row>
    <row r="20" spans="1:5">
      <c r="A20" s="30"/>
      <c r="B20" s="30"/>
      <c r="C20" s="30"/>
      <c r="D20" s="30"/>
      <c r="E20" s="30"/>
    </row>
    <row r="21" spans="1:5">
      <c r="A21" s="36"/>
      <c r="B21" s="36"/>
      <c r="C21" s="36"/>
      <c r="D21" s="36"/>
      <c r="E21" s="36"/>
    </row>
    <row r="22" spans="1:5">
      <c r="A22" s="61" t="s">
        <v>40</v>
      </c>
      <c r="B22" s="61">
        <f>SUM(B23:B48)</f>
        <v>417609</v>
      </c>
      <c r="C22" s="62"/>
      <c r="D22" s="62"/>
      <c r="E22" s="62"/>
    </row>
    <row r="23" spans="1:5" ht="25.5">
      <c r="A23" s="16" t="s">
        <v>348</v>
      </c>
      <c r="B23" s="63">
        <v>89346</v>
      </c>
      <c r="C23" s="62"/>
      <c r="D23" s="62"/>
      <c r="E23" s="62"/>
    </row>
    <row r="24" spans="1:5" ht="25.5">
      <c r="A24" s="16" t="s">
        <v>349</v>
      </c>
      <c r="B24" s="63">
        <v>21536</v>
      </c>
      <c r="C24" s="62"/>
      <c r="D24" s="62"/>
      <c r="E24" s="62"/>
    </row>
    <row r="25" spans="1:5">
      <c r="A25" s="44" t="s">
        <v>150</v>
      </c>
      <c r="B25" s="64">
        <v>93155</v>
      </c>
      <c r="C25" s="62"/>
      <c r="D25" s="62"/>
      <c r="E25" s="62"/>
    </row>
    <row r="26" spans="1:5">
      <c r="A26" s="44" t="s">
        <v>129</v>
      </c>
      <c r="B26" s="64">
        <v>22788</v>
      </c>
      <c r="C26" s="62"/>
      <c r="D26" s="62"/>
      <c r="E26" s="62"/>
    </row>
    <row r="27" spans="1:5">
      <c r="A27" s="44" t="s">
        <v>13</v>
      </c>
      <c r="B27" s="63">
        <v>4154</v>
      </c>
      <c r="C27" s="62"/>
      <c r="D27" s="62"/>
      <c r="E27" s="62"/>
    </row>
    <row r="28" spans="1:5" ht="28.5" customHeight="1">
      <c r="A28" s="44" t="s">
        <v>363</v>
      </c>
      <c r="B28" s="65">
        <v>2886</v>
      </c>
      <c r="C28" s="62"/>
      <c r="D28" s="62"/>
      <c r="E28" s="62"/>
    </row>
    <row r="29" spans="1:5">
      <c r="A29" s="44" t="s">
        <v>54</v>
      </c>
      <c r="B29" s="63">
        <v>648</v>
      </c>
      <c r="C29" s="62"/>
      <c r="D29" s="62"/>
      <c r="E29" s="62"/>
    </row>
    <row r="30" spans="1:5">
      <c r="A30" s="44" t="s">
        <v>24</v>
      </c>
      <c r="B30" s="63">
        <v>2628</v>
      </c>
      <c r="C30" s="62"/>
      <c r="D30" s="62"/>
      <c r="E30" s="62"/>
    </row>
    <row r="31" spans="1:5">
      <c r="A31" s="44" t="s">
        <v>25</v>
      </c>
      <c r="B31" s="63">
        <v>2292</v>
      </c>
      <c r="C31" s="62"/>
      <c r="D31" s="62"/>
      <c r="E31" s="62"/>
    </row>
    <row r="32" spans="1:5">
      <c r="A32" s="44" t="s">
        <v>26</v>
      </c>
      <c r="B32" s="63">
        <v>2623</v>
      </c>
      <c r="C32" s="62"/>
      <c r="D32" s="62"/>
      <c r="E32" s="62"/>
    </row>
    <row r="33" spans="1:5">
      <c r="A33" s="44" t="s">
        <v>56</v>
      </c>
      <c r="B33" s="63">
        <v>3507</v>
      </c>
      <c r="C33" s="62"/>
      <c r="D33" s="62"/>
      <c r="E33" s="62"/>
    </row>
    <row r="34" spans="1:5">
      <c r="A34" s="44" t="s">
        <v>27</v>
      </c>
      <c r="B34" s="63">
        <v>7681</v>
      </c>
      <c r="C34" s="62"/>
      <c r="D34" s="62"/>
      <c r="E34" s="62"/>
    </row>
    <row r="35" spans="1:5">
      <c r="A35" s="16" t="s">
        <v>257</v>
      </c>
      <c r="B35" s="63">
        <v>42117</v>
      </c>
      <c r="C35" s="62"/>
      <c r="D35" s="62"/>
      <c r="E35" s="62"/>
    </row>
    <row r="36" spans="1:5">
      <c r="A36" s="44" t="s">
        <v>28</v>
      </c>
      <c r="B36" s="63">
        <v>8022</v>
      </c>
      <c r="C36" s="62"/>
      <c r="D36" s="62"/>
      <c r="E36" s="62"/>
    </row>
    <row r="37" spans="1:5">
      <c r="A37" s="44" t="s">
        <v>29</v>
      </c>
      <c r="B37" s="63">
        <v>414</v>
      </c>
      <c r="C37" s="62"/>
      <c r="D37" s="62"/>
      <c r="E37" s="62"/>
    </row>
    <row r="38" spans="1:5">
      <c r="A38" s="44" t="s">
        <v>42</v>
      </c>
      <c r="B38" s="63">
        <v>57544</v>
      </c>
      <c r="C38" s="62"/>
      <c r="D38" s="62"/>
      <c r="E38" s="62"/>
    </row>
    <row r="39" spans="1:5">
      <c r="A39" s="44" t="s">
        <v>43</v>
      </c>
      <c r="B39" s="63">
        <v>14044</v>
      </c>
      <c r="C39" s="62"/>
      <c r="D39" s="62"/>
      <c r="E39" s="62"/>
    </row>
    <row r="40" spans="1:5" ht="25.5">
      <c r="A40" s="44" t="s">
        <v>44</v>
      </c>
      <c r="B40" s="63">
        <v>5768</v>
      </c>
      <c r="C40" s="62"/>
      <c r="D40" s="62"/>
      <c r="E40" s="62"/>
    </row>
    <row r="41" spans="1:5">
      <c r="A41" s="44" t="s">
        <v>30</v>
      </c>
      <c r="B41" s="63">
        <v>999</v>
      </c>
      <c r="C41" s="62"/>
      <c r="D41" s="62"/>
      <c r="E41" s="62"/>
    </row>
    <row r="42" spans="1:5">
      <c r="A42" s="44" t="s">
        <v>31</v>
      </c>
      <c r="B42" s="63">
        <v>1180</v>
      </c>
      <c r="C42" s="62"/>
      <c r="D42" s="62"/>
      <c r="E42" s="62"/>
    </row>
    <row r="43" spans="1:5">
      <c r="A43" s="44" t="s">
        <v>32</v>
      </c>
      <c r="B43" s="63">
        <v>3851</v>
      </c>
      <c r="C43" s="62"/>
      <c r="D43" s="62"/>
      <c r="E43" s="62"/>
    </row>
    <row r="44" spans="1:5">
      <c r="A44" s="44" t="s">
        <v>33</v>
      </c>
      <c r="B44" s="63">
        <v>2358</v>
      </c>
      <c r="C44" s="62"/>
      <c r="D44" s="62"/>
      <c r="E44" s="62"/>
    </row>
    <row r="45" spans="1:5">
      <c r="A45" s="44" t="s">
        <v>34</v>
      </c>
      <c r="B45" s="63">
        <v>1455</v>
      </c>
      <c r="C45" s="62"/>
      <c r="D45" s="62"/>
      <c r="E45" s="62"/>
    </row>
    <row r="46" spans="1:5">
      <c r="A46" s="44" t="s">
        <v>35</v>
      </c>
      <c r="B46" s="63">
        <v>525</v>
      </c>
      <c r="C46" s="62"/>
      <c r="D46" s="62"/>
      <c r="E46" s="62"/>
    </row>
    <row r="47" spans="1:5">
      <c r="A47" s="44" t="s">
        <v>45</v>
      </c>
      <c r="B47" s="63">
        <v>20952</v>
      </c>
      <c r="C47" s="62"/>
      <c r="D47" s="62"/>
      <c r="E47" s="62"/>
    </row>
    <row r="48" spans="1:5">
      <c r="A48" s="44" t="s">
        <v>46</v>
      </c>
      <c r="B48" s="63">
        <v>5136</v>
      </c>
      <c r="C48" s="62"/>
      <c r="D48" s="62"/>
      <c r="E48" s="62"/>
    </row>
    <row r="49" spans="1:10">
      <c r="A49" s="48" t="s">
        <v>47</v>
      </c>
      <c r="B49" s="69">
        <f>SUM(B50:B59)</f>
        <v>178929</v>
      </c>
      <c r="C49" s="62"/>
      <c r="D49" s="62"/>
      <c r="E49" s="62"/>
    </row>
    <row r="50" spans="1:10">
      <c r="A50" s="16" t="s">
        <v>125</v>
      </c>
      <c r="B50" s="17">
        <v>137672</v>
      </c>
      <c r="C50" s="5"/>
      <c r="D50" s="5"/>
      <c r="E50" s="5"/>
      <c r="F50" s="5"/>
      <c r="G50" s="5"/>
      <c r="H50" s="5"/>
      <c r="I50" s="5"/>
      <c r="J50" s="5"/>
    </row>
    <row r="51" spans="1:10">
      <c r="A51" s="16" t="s">
        <v>126</v>
      </c>
      <c r="B51" s="17">
        <v>1705</v>
      </c>
      <c r="C51" s="5"/>
      <c r="D51" s="5"/>
      <c r="E51" s="5"/>
      <c r="F51" s="5"/>
      <c r="G51" s="5"/>
      <c r="H51" s="5"/>
      <c r="I51" s="5"/>
      <c r="J51" s="5"/>
    </row>
    <row r="52" spans="1:10">
      <c r="A52" s="16" t="s">
        <v>78</v>
      </c>
      <c r="B52" s="17">
        <v>158</v>
      </c>
      <c r="C52" s="5"/>
      <c r="D52" s="5"/>
      <c r="E52" s="5"/>
      <c r="F52" s="5"/>
      <c r="G52" s="5"/>
      <c r="H52" s="5"/>
      <c r="I52" s="5"/>
      <c r="J52" s="5"/>
    </row>
    <row r="53" spans="1:10" ht="25.5">
      <c r="A53" s="16" t="s">
        <v>362</v>
      </c>
      <c r="B53" s="17">
        <v>286</v>
      </c>
      <c r="C53" s="5"/>
      <c r="D53" s="5"/>
      <c r="E53" s="5"/>
      <c r="F53" s="5"/>
      <c r="G53" s="5"/>
      <c r="H53" s="5"/>
      <c r="I53" s="5"/>
      <c r="J53" s="5"/>
    </row>
    <row r="54" spans="1:10" ht="25.5">
      <c r="A54" s="16" t="s">
        <v>151</v>
      </c>
      <c r="B54" s="17">
        <v>2819</v>
      </c>
      <c r="C54" s="5"/>
      <c r="D54" s="5"/>
      <c r="E54" s="5"/>
      <c r="F54" s="5"/>
      <c r="G54" s="5"/>
      <c r="H54" s="5"/>
      <c r="I54" s="5"/>
      <c r="J54" s="5"/>
    </row>
    <row r="55" spans="1:10">
      <c r="A55" s="16" t="s">
        <v>152</v>
      </c>
      <c r="B55" s="17">
        <v>418</v>
      </c>
      <c r="C55" s="5"/>
      <c r="D55" s="5"/>
      <c r="E55" s="5"/>
      <c r="F55" s="5"/>
      <c r="G55" s="5"/>
      <c r="H55" s="5"/>
      <c r="I55" s="5"/>
      <c r="J55" s="5"/>
    </row>
    <row r="56" spans="1:10">
      <c r="A56" s="16" t="s">
        <v>153</v>
      </c>
      <c r="B56" s="17">
        <v>494</v>
      </c>
      <c r="C56" s="5"/>
      <c r="D56" s="5"/>
      <c r="E56" s="5"/>
      <c r="F56" s="5"/>
      <c r="G56" s="5"/>
      <c r="H56" s="5"/>
      <c r="I56" s="5"/>
      <c r="J56" s="5"/>
    </row>
    <row r="57" spans="1:10" ht="25.5">
      <c r="A57" s="16" t="s">
        <v>154</v>
      </c>
      <c r="B57" s="17">
        <v>3253</v>
      </c>
      <c r="C57" s="5"/>
      <c r="D57" s="5"/>
      <c r="E57" s="5"/>
      <c r="F57" s="5"/>
      <c r="G57" s="5"/>
      <c r="H57" s="5"/>
      <c r="I57" s="5"/>
      <c r="J57" s="5"/>
    </row>
    <row r="58" spans="1:10" ht="25.5">
      <c r="A58" s="16" t="s">
        <v>102</v>
      </c>
      <c r="B58" s="17">
        <v>5212</v>
      </c>
      <c r="C58" s="5"/>
      <c r="D58" s="5"/>
      <c r="E58" s="5"/>
      <c r="F58" s="5"/>
      <c r="G58" s="5"/>
      <c r="H58" s="5"/>
      <c r="I58" s="5"/>
      <c r="J58" s="5"/>
    </row>
    <row r="59" spans="1:10" ht="25.5">
      <c r="A59" s="16" t="s">
        <v>127</v>
      </c>
      <c r="B59" s="17">
        <v>26912</v>
      </c>
      <c r="C59" s="5"/>
      <c r="D59" s="5"/>
      <c r="E59" s="5"/>
      <c r="F59" s="5"/>
      <c r="G59" s="5"/>
      <c r="H59" s="5"/>
      <c r="I59" s="5"/>
      <c r="J59" s="5"/>
    </row>
    <row r="60" spans="1:10">
      <c r="A60" s="43"/>
      <c r="B60" s="43"/>
      <c r="C60" s="43"/>
      <c r="D60" s="43"/>
      <c r="E60" s="43"/>
    </row>
    <row r="61" spans="1:10">
      <c r="A61" s="43"/>
      <c r="B61" s="43"/>
      <c r="C61" s="43"/>
      <c r="D61" s="43"/>
      <c r="E61" s="43"/>
    </row>
    <row r="62" spans="1:10">
      <c r="A62" s="95" t="s">
        <v>375</v>
      </c>
      <c r="B62" s="96"/>
      <c r="C62" s="96"/>
      <c r="D62" s="96"/>
      <c r="E62" s="96"/>
    </row>
    <row r="63" spans="1:10">
      <c r="A63" s="11"/>
    </row>
    <row r="64" spans="1:10">
      <c r="A64" s="95" t="s">
        <v>376</v>
      </c>
      <c r="B64" s="96"/>
      <c r="C64" s="96"/>
      <c r="D64" s="96"/>
      <c r="E64" s="96"/>
    </row>
    <row r="65" spans="1:5">
      <c r="A65" s="11"/>
    </row>
    <row r="66" spans="1:5">
      <c r="A66" s="95" t="s">
        <v>377</v>
      </c>
      <c r="B66" s="96"/>
      <c r="C66" s="96"/>
      <c r="D66" s="96"/>
      <c r="E66" s="96"/>
    </row>
    <row r="67" spans="1:5">
      <c r="A67" s="43"/>
      <c r="B67" s="43"/>
      <c r="C67" s="43"/>
      <c r="D67" s="43"/>
      <c r="E67" s="43"/>
    </row>
    <row r="68" spans="1:5">
      <c r="A68" s="43"/>
      <c r="B68" s="43"/>
      <c r="C68" s="43"/>
      <c r="D68" s="43"/>
      <c r="E68" s="43"/>
    </row>
    <row r="69" spans="1:5">
      <c r="A69" s="43"/>
      <c r="B69" s="43"/>
      <c r="C69" s="43"/>
      <c r="D69" s="43"/>
      <c r="E69" s="43"/>
    </row>
    <row r="70" spans="1:5">
      <c r="A70" s="43"/>
      <c r="B70" s="43"/>
      <c r="C70" s="43"/>
      <c r="D70" s="43"/>
      <c r="E70" s="43"/>
    </row>
    <row r="71" spans="1:5">
      <c r="A71" s="43"/>
      <c r="B71" s="43"/>
      <c r="C71" s="43"/>
      <c r="D71" s="43"/>
      <c r="E71" s="43"/>
    </row>
    <row r="72" spans="1:5">
      <c r="A72" s="43"/>
      <c r="B72" s="43"/>
      <c r="C72" s="43"/>
      <c r="D72" s="43"/>
      <c r="E72" s="43"/>
    </row>
    <row r="73" spans="1:5">
      <c r="A73" s="43"/>
      <c r="B73" s="43"/>
      <c r="C73" s="43"/>
      <c r="D73" s="43"/>
      <c r="E73" s="43"/>
    </row>
    <row r="74" spans="1:5">
      <c r="A74" s="43"/>
      <c r="B74" s="43"/>
      <c r="C74" s="43"/>
      <c r="D74" s="43"/>
      <c r="E74" s="43"/>
    </row>
    <row r="75" spans="1:5">
      <c r="A75" s="43"/>
      <c r="B75" s="43"/>
      <c r="C75" s="43"/>
      <c r="D75" s="43"/>
      <c r="E75" s="43"/>
    </row>
    <row r="76" spans="1:5">
      <c r="A76" s="43"/>
      <c r="B76" s="43"/>
      <c r="C76" s="43"/>
      <c r="D76" s="43"/>
      <c r="E76" s="43"/>
    </row>
    <row r="77" spans="1:5">
      <c r="A77" s="43"/>
      <c r="B77" s="43"/>
      <c r="C77" s="43"/>
      <c r="D77" s="43"/>
      <c r="E77" s="43"/>
    </row>
    <row r="78" spans="1:5">
      <c r="A78" s="43"/>
      <c r="B78" s="43"/>
      <c r="C78" s="43"/>
      <c r="D78" s="43"/>
      <c r="E78" s="43"/>
    </row>
  </sheetData>
  <mergeCells count="6">
    <mergeCell ref="A64:E64"/>
    <mergeCell ref="A66:E66"/>
    <mergeCell ref="A1:E1"/>
    <mergeCell ref="A2:E2"/>
    <mergeCell ref="A3:E3"/>
    <mergeCell ref="A62:E62"/>
  </mergeCells>
  <phoneticPr fontId="6" type="noConversion"/>
  <pageMargins left="0.39370078740157483" right="0.39370078740157483" top="0.39370078740157483" bottom="0.39370078740157483" header="0.51181102362204722" footer="0.51181102362204722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Победы 2</vt:lpstr>
      <vt:lpstr>Победы 3 </vt:lpstr>
      <vt:lpstr>Победы 4</vt:lpstr>
      <vt:lpstr>Победы 5</vt:lpstr>
      <vt:lpstr>Победы 6</vt:lpstr>
      <vt:lpstr>Победы 7</vt:lpstr>
      <vt:lpstr>Победы 7-1</vt:lpstr>
      <vt:lpstr>Победы 8</vt:lpstr>
      <vt:lpstr>Победы 9</vt:lpstr>
      <vt:lpstr>Акад.5</vt:lpstr>
      <vt:lpstr>Акад.5-1</vt:lpstr>
      <vt:lpstr>Акад.11</vt:lpstr>
      <vt:lpstr>Акад.13</vt:lpstr>
      <vt:lpstr>Акад.15</vt:lpstr>
      <vt:lpstr>Акад.17</vt:lpstr>
      <vt:lpstr>Вав.2</vt:lpstr>
      <vt:lpstr>Вав.4</vt:lpstr>
      <vt:lpstr>Вав.10</vt:lpstr>
      <vt:lpstr>Кор.4</vt:lpstr>
      <vt:lpstr>Кор.6</vt:lpstr>
      <vt:lpstr>Кор.8</vt:lpstr>
      <vt:lpstr>Итоги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WorkStation</cp:lastModifiedBy>
  <cp:lastPrinted>2013-05-16T08:11:21Z</cp:lastPrinted>
  <dcterms:created xsi:type="dcterms:W3CDTF">1996-10-08T23:32:33Z</dcterms:created>
  <dcterms:modified xsi:type="dcterms:W3CDTF">2013-05-17T07:44:15Z</dcterms:modified>
</cp:coreProperties>
</file>