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65401" windowWidth="9120" windowHeight="8565" activeTab="2"/>
  </bookViews>
  <sheets>
    <sheet name="2010" sheetId="1" r:id="rId1"/>
    <sheet name="2009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<sst xmlns="http://schemas.openxmlformats.org/spreadsheetml/2006/main" count="103" uniqueCount="31">
  <si>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</si>
  <si>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</si>
  <si>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</si>
  <si>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</si>
  <si>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</si>
  <si>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</si>
  <si>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</si>
  <si>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</si>
  <si>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</si>
  <si>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</si>
  <si>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</si>
  <si>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</si>
  <si>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</si>
  <si>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гКал отпол</t>
  </si>
  <si>
    <t>гКал ГВС</t>
  </si>
  <si>
    <t>Квартиры 1298,5</t>
  </si>
  <si>
    <t>Сув 199,57</t>
  </si>
  <si>
    <t>Ант 272,4</t>
  </si>
  <si>
    <t>ДОМ 1770,47</t>
  </si>
  <si>
    <t>гКал/кв.м ДОМ</t>
  </si>
  <si>
    <t>гКал/кв.м ДОМ (без ГВС)</t>
  </si>
  <si>
    <t>Потери по трассе</t>
  </si>
  <si>
    <t>Гкал/м2 с учетом общей площади (2021 м2)</t>
  </si>
  <si>
    <t>Расход тепла с учетом общей площади жилого дома и потерь по теплотрассе (Гкал/м2 в месяц):</t>
  </si>
  <si>
    <t>t наружного воздуха</t>
  </si>
  <si>
    <t>ДОМ 2021 м2</t>
  </si>
  <si>
    <t>Гкал</t>
  </si>
  <si>
    <t>гКал/кв.м ДОМ 
(без ГВС)</t>
  </si>
  <si>
    <t>Квартиры 1298,5 м2</t>
  </si>
  <si>
    <t>Сув 199,57 м2</t>
  </si>
  <si>
    <t>Ант 272,4 м2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</si>
</sst>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0"/>
    <numFmt numFmtId="166" formatCode="0.000000000"/>
    <numFmt numFmtId="167" formatCode="0.00000000"/>
    <numFmt numFmtId="168" formatCode="0.00000"/>
    <numFmt numFmtId="169" formatCode="0.000"/>
    <numFmt numFmtId="170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64" fontId="2" fillId="0" borderId="10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164" fontId="2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/>
    </xf>
    <xf numFmtId="168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170" fontId="0" fillId="0" borderId="10" xfId="0" applyNumberFormat="1" applyBorder="1" applyAlignment="1">
      <alignment/>
    </xf>
    <xf numFmtId="170" fontId="2" fillId="0" borderId="10" xfId="0" applyNumberFormat="1" applyFont="1" applyBorder="1" applyAlignment="1">
      <alignment/>
    </xf>
    <xf numFmtId="170" fontId="0" fillId="0" borderId="0" xfId="0" applyNumberForma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3" sqref="A3:IV15"/>
    </sheetView>
  </sheetViews>
  <sheetFormatPr defaultColWidth="9.140625" defaultRowHeight="15"/>
  <cols>
    <col min="1" max="1" width="9.28125" style="0" bestFit="1" customWidth="1"/>
    <col min="2" max="2" width="10.8515625" style="0" bestFit="1" customWidth="1"/>
    <col min="3" max="3" width="9.00390625" style="0" customWidth="1"/>
    <col min="4" max="4" width="11.421875" style="0" customWidth="1"/>
    <col min="5" max="5" width="8.57421875" style="0" bestFit="1" customWidth="1"/>
    <col min="6" max="6" width="10.57421875" style="0" customWidth="1"/>
    <col min="7" max="7" width="9.140625" style="3" customWidth="1"/>
  </cols>
  <sheetData>
    <row r="1" spans="1:9" ht="15">
      <c r="A1" s="25" t="s">
        <v>0</v>
      </c>
      <c r="B1" s="26" t="s">
        <v>15</v>
      </c>
      <c r="C1" s="26"/>
      <c r="D1" s="26" t="s">
        <v>16</v>
      </c>
      <c r="E1" s="26"/>
      <c r="F1" s="1" t="s">
        <v>17</v>
      </c>
      <c r="G1" s="25" t="s">
        <v>18</v>
      </c>
      <c r="H1" s="25" t="s">
        <v>19</v>
      </c>
      <c r="I1" s="25" t="s">
        <v>20</v>
      </c>
    </row>
    <row r="2" spans="1:9" s="2" customFormat="1" ht="30">
      <c r="A2" s="25"/>
      <c r="B2" s="2" t="s">
        <v>13</v>
      </c>
      <c r="C2" s="2" t="s">
        <v>14</v>
      </c>
      <c r="D2" s="2" t="s">
        <v>13</v>
      </c>
      <c r="E2" s="2" t="s">
        <v>14</v>
      </c>
      <c r="F2" s="2" t="s">
        <v>13</v>
      </c>
      <c r="G2" s="25"/>
      <c r="H2" s="25"/>
      <c r="I2" s="25"/>
    </row>
    <row r="3" spans="1:9" ht="15">
      <c r="A3" t="s">
        <v>1</v>
      </c>
      <c r="B3">
        <v>64.27681998</v>
      </c>
      <c r="C3">
        <v>6.216</v>
      </c>
      <c r="D3">
        <v>9.87887945</v>
      </c>
      <c r="E3">
        <v>0.12</v>
      </c>
      <c r="F3">
        <f>9.535+0.2123</f>
        <v>9.747300000000001</v>
      </c>
      <c r="G3" s="4">
        <f aca="true" t="shared" si="0" ref="G3:G14">SUM(B3:F3)</f>
        <v>90.23899942999999</v>
      </c>
      <c r="H3">
        <f>G3/1770.47</f>
        <v>0.05096895142532773</v>
      </c>
      <c r="I3" s="5">
        <f>(G3-C3-E3)/1770.47</f>
        <v>0.047390240687501056</v>
      </c>
    </row>
    <row r="4" spans="1:9" ht="15">
      <c r="A4" t="s">
        <v>2</v>
      </c>
      <c r="B4">
        <v>57.61607484</v>
      </c>
      <c r="C4">
        <v>4.959</v>
      </c>
      <c r="D4">
        <v>8.85517139</v>
      </c>
      <c r="E4">
        <v>0.12</v>
      </c>
      <c r="F4">
        <f>7.322+0.2123</f>
        <v>7.5343</v>
      </c>
      <c r="G4" s="4">
        <f t="shared" si="0"/>
        <v>79.08454623</v>
      </c>
      <c r="H4">
        <f aca="true" t="shared" si="1" ref="H4:H14">G4/1770.47</f>
        <v>0.044668673420052304</v>
      </c>
      <c r="I4" s="5">
        <f aca="true" t="shared" si="2" ref="I4:I14">(G4-C4-E4)/1770.47</f>
        <v>0.04179994364773195</v>
      </c>
    </row>
    <row r="5" spans="1:9" ht="15">
      <c r="A5" t="s">
        <v>3</v>
      </c>
      <c r="B5">
        <v>39.30300943</v>
      </c>
      <c r="C5">
        <v>4.602</v>
      </c>
      <c r="D5">
        <v>6.04058652</v>
      </c>
      <c r="E5">
        <v>0.12</v>
      </c>
      <c r="F5">
        <f>5.251+0.2123</f>
        <v>5.4633</v>
      </c>
      <c r="G5" s="4">
        <f t="shared" si="0"/>
        <v>55.528895950000006</v>
      </c>
      <c r="H5">
        <f t="shared" si="1"/>
        <v>0.03136392932385186</v>
      </c>
      <c r="I5" s="5">
        <f t="shared" si="2"/>
        <v>0.02869684092359656</v>
      </c>
    </row>
    <row r="6" spans="1:9" ht="15">
      <c r="A6" t="s">
        <v>4</v>
      </c>
      <c r="B6">
        <v>27.70858768</v>
      </c>
      <c r="C6">
        <v>6.177</v>
      </c>
      <c r="D6">
        <v>4.25860827</v>
      </c>
      <c r="E6">
        <v>0.12</v>
      </c>
      <c r="F6">
        <f>4.356+0.2123</f>
        <v>4.5683</v>
      </c>
      <c r="G6" s="4">
        <f t="shared" si="0"/>
        <v>42.832495949999995</v>
      </c>
      <c r="H6">
        <f t="shared" si="1"/>
        <v>0.024192726196998533</v>
      </c>
      <c r="I6" s="5">
        <f t="shared" si="2"/>
        <v>0.02063604350822098</v>
      </c>
    </row>
    <row r="7" spans="1:9" ht="15">
      <c r="A7" t="s">
        <v>5</v>
      </c>
      <c r="B7">
        <v>12.54349133</v>
      </c>
      <c r="C7">
        <v>1.3272</v>
      </c>
      <c r="D7">
        <v>1.92784333</v>
      </c>
      <c r="E7">
        <v>0.12</v>
      </c>
      <c r="F7">
        <f>0.667+0.2123</f>
        <v>0.8793</v>
      </c>
      <c r="G7" s="4">
        <f t="shared" si="0"/>
        <v>16.79783466</v>
      </c>
      <c r="H7">
        <f t="shared" si="1"/>
        <v>0.009487782713064892</v>
      </c>
      <c r="I7" s="5">
        <f t="shared" si="2"/>
        <v>0.0086703726468113</v>
      </c>
    </row>
    <row r="8" spans="1:9" ht="15">
      <c r="A8" t="s">
        <v>6</v>
      </c>
      <c r="B8">
        <v>2.50464419</v>
      </c>
      <c r="C8">
        <v>3.1895</v>
      </c>
      <c r="D8">
        <v>0</v>
      </c>
      <c r="E8">
        <v>0</v>
      </c>
      <c r="F8">
        <v>0</v>
      </c>
      <c r="G8" s="4">
        <f t="shared" si="0"/>
        <v>5.694144189999999</v>
      </c>
      <c r="H8">
        <f t="shared" si="1"/>
        <v>0.003216176602822979</v>
      </c>
      <c r="I8" s="5">
        <f t="shared" si="2"/>
        <v>0.0014146775658440977</v>
      </c>
    </row>
    <row r="9" spans="1:9" ht="15">
      <c r="A9" t="s">
        <v>7</v>
      </c>
      <c r="B9">
        <v>8.2573</v>
      </c>
      <c r="C9">
        <v>3.255</v>
      </c>
      <c r="D9">
        <v>0</v>
      </c>
      <c r="E9">
        <v>0.06</v>
      </c>
      <c r="F9">
        <v>0</v>
      </c>
      <c r="G9" s="4">
        <f t="shared" si="0"/>
        <v>11.5723</v>
      </c>
      <c r="H9">
        <f t="shared" si="1"/>
        <v>0.006536286974645151</v>
      </c>
      <c r="I9" s="5">
        <f t="shared" si="2"/>
        <v>0.004663902805469734</v>
      </c>
    </row>
    <row r="10" spans="1:9" ht="15">
      <c r="A10" t="s">
        <v>8</v>
      </c>
      <c r="B10">
        <v>9.24</v>
      </c>
      <c r="C10">
        <v>3.876</v>
      </c>
      <c r="D10">
        <v>0</v>
      </c>
      <c r="E10">
        <v>0.12</v>
      </c>
      <c r="F10">
        <v>0</v>
      </c>
      <c r="G10" s="4">
        <f t="shared" si="0"/>
        <v>13.235999999999999</v>
      </c>
      <c r="H10">
        <f t="shared" si="1"/>
        <v>0.007475980954209899</v>
      </c>
      <c r="I10" s="5">
        <f t="shared" si="2"/>
        <v>0.005218953159330573</v>
      </c>
    </row>
    <row r="11" spans="1:9" ht="15">
      <c r="A11" t="s">
        <v>9</v>
      </c>
      <c r="B11">
        <v>7.88849563</v>
      </c>
      <c r="C11">
        <v>5.442</v>
      </c>
      <c r="D11">
        <v>1.21240437</v>
      </c>
      <c r="E11">
        <v>0.18</v>
      </c>
      <c r="F11">
        <v>0.921</v>
      </c>
      <c r="G11" s="4">
        <f t="shared" si="0"/>
        <v>15.6439</v>
      </c>
      <c r="H11">
        <f t="shared" si="1"/>
        <v>0.008836015295373544</v>
      </c>
      <c r="I11" s="5">
        <f t="shared" si="2"/>
        <v>0.005660587301676956</v>
      </c>
    </row>
    <row r="12" spans="1:9" ht="15">
      <c r="A12" t="s">
        <v>10</v>
      </c>
      <c r="B12">
        <v>31.46061733</v>
      </c>
      <c r="C12">
        <v>4.32</v>
      </c>
      <c r="D12">
        <v>4.83526792</v>
      </c>
      <c r="E12">
        <v>0.24</v>
      </c>
      <c r="F12">
        <f>1.161+0.41041475</f>
        <v>1.57141475</v>
      </c>
      <c r="G12" s="4">
        <f t="shared" si="0"/>
        <v>42.4273</v>
      </c>
      <c r="H12">
        <f t="shared" si="1"/>
        <v>0.02396386270312403</v>
      </c>
      <c r="I12" s="5">
        <f t="shared" si="2"/>
        <v>0.021388275429688162</v>
      </c>
    </row>
    <row r="13" spans="1:9" ht="15">
      <c r="A13" t="s">
        <v>11</v>
      </c>
      <c r="B13">
        <v>41.65286236</v>
      </c>
      <c r="C13">
        <v>5.016</v>
      </c>
      <c r="D13">
        <v>6.05734393</v>
      </c>
      <c r="E13">
        <v>0</v>
      </c>
      <c r="F13">
        <f>4+0.41041475</f>
        <v>4.41041475</v>
      </c>
      <c r="G13" s="4">
        <f t="shared" si="0"/>
        <v>57.13662104</v>
      </c>
      <c r="H13">
        <f t="shared" si="1"/>
        <v>0.03227200745564737</v>
      </c>
      <c r="I13" s="5">
        <f t="shared" si="2"/>
        <v>0.029438861454867918</v>
      </c>
    </row>
    <row r="14" spans="1:9" ht="15">
      <c r="A14" t="s">
        <v>12</v>
      </c>
      <c r="B14">
        <v>80.06519738</v>
      </c>
      <c r="C14">
        <v>5.214</v>
      </c>
      <c r="D14">
        <v>11.75440154</v>
      </c>
      <c r="E14">
        <v>0.06</v>
      </c>
      <c r="F14">
        <f>4.418+0.41041475</f>
        <v>4.82841475</v>
      </c>
      <c r="G14" s="4">
        <f t="shared" si="0"/>
        <v>101.92201367000001</v>
      </c>
      <c r="H14">
        <f t="shared" si="1"/>
        <v>0.05756777221302819</v>
      </c>
      <c r="I14" s="5">
        <f t="shared" si="2"/>
        <v>0.054588902195462224</v>
      </c>
    </row>
    <row r="15" spans="3:9" ht="15">
      <c r="C15">
        <f aca="true" t="shared" si="3" ref="C15:I15">SUM(C3:C14)</f>
        <v>53.5937</v>
      </c>
      <c r="D15">
        <f t="shared" si="3"/>
        <v>54.82050672</v>
      </c>
      <c r="E15">
        <f t="shared" si="3"/>
        <v>1.26</v>
      </c>
      <c r="F15">
        <f t="shared" si="3"/>
        <v>39.92374425</v>
      </c>
      <c r="G15" s="4">
        <f t="shared" si="3"/>
        <v>532.1150511199999</v>
      </c>
      <c r="H15">
        <f t="shared" si="3"/>
        <v>0.30055016527814643</v>
      </c>
      <c r="I15" s="5">
        <f t="shared" si="3"/>
        <v>0.2695676013262015</v>
      </c>
    </row>
  </sheetData>
  <sheetProtection/>
  <mergeCells count="6">
    <mergeCell ref="H1:H2"/>
    <mergeCell ref="I1:I2"/>
    <mergeCell ref="A1:A2"/>
    <mergeCell ref="B1:C1"/>
    <mergeCell ref="D1:E1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" sqref="A1:IV15"/>
    </sheetView>
  </sheetViews>
  <sheetFormatPr defaultColWidth="9.140625" defaultRowHeight="15"/>
  <cols>
    <col min="1" max="1" width="9.28125" style="0" bestFit="1" customWidth="1"/>
    <col min="2" max="2" width="10.8515625" style="0" bestFit="1" customWidth="1"/>
    <col min="3" max="3" width="9.00390625" style="0" customWidth="1"/>
    <col min="4" max="4" width="11.421875" style="0" customWidth="1"/>
    <col min="5" max="5" width="8.57421875" style="0" bestFit="1" customWidth="1"/>
    <col min="6" max="6" width="10.57421875" style="0" customWidth="1"/>
    <col min="7" max="7" width="9.140625" style="3" customWidth="1"/>
  </cols>
  <sheetData>
    <row r="1" spans="1:9" ht="15">
      <c r="A1" s="25" t="s">
        <v>0</v>
      </c>
      <c r="B1" s="26" t="s">
        <v>15</v>
      </c>
      <c r="C1" s="26"/>
      <c r="D1" s="26" t="s">
        <v>16</v>
      </c>
      <c r="E1" s="26"/>
      <c r="F1" s="1" t="s">
        <v>17</v>
      </c>
      <c r="G1" s="25" t="s">
        <v>18</v>
      </c>
      <c r="H1" s="25" t="s">
        <v>19</v>
      </c>
      <c r="I1" s="25" t="s">
        <v>20</v>
      </c>
    </row>
    <row r="2" spans="1:9" s="2" customFormat="1" ht="30">
      <c r="A2" s="25"/>
      <c r="B2" s="2" t="s">
        <v>13</v>
      </c>
      <c r="C2" s="2" t="s">
        <v>14</v>
      </c>
      <c r="D2" s="2" t="s">
        <v>13</v>
      </c>
      <c r="E2" s="2" t="s">
        <v>14</v>
      </c>
      <c r="F2" s="2" t="s">
        <v>13</v>
      </c>
      <c r="G2" s="25"/>
      <c r="H2" s="25"/>
      <c r="I2" s="25"/>
    </row>
    <row r="3" spans="1:9" ht="15">
      <c r="A3" t="s">
        <v>1</v>
      </c>
      <c r="B3">
        <v>61.3025</v>
      </c>
      <c r="C3">
        <v>3.912</v>
      </c>
      <c r="D3">
        <v>9.4218</v>
      </c>
      <c r="E3">
        <v>1.26</v>
      </c>
      <c r="F3">
        <v>4</v>
      </c>
      <c r="G3" s="4">
        <f aca="true" t="shared" si="0" ref="G3:G14">SUM(B3:F3)</f>
        <v>79.89630000000001</v>
      </c>
      <c r="H3">
        <f>G3/1770.47</f>
        <v>0.0451271696216259</v>
      </c>
      <c r="I3" s="5">
        <f>(G3-C3-E3)/1770.47</f>
        <v>0.04220591142464995</v>
      </c>
    </row>
    <row r="4" spans="1:9" ht="15">
      <c r="A4" t="s">
        <v>2</v>
      </c>
      <c r="B4">
        <v>56.36</v>
      </c>
      <c r="C4">
        <v>4.5255</v>
      </c>
      <c r="D4">
        <v>8.6621</v>
      </c>
      <c r="E4">
        <v>0.18</v>
      </c>
      <c r="F4">
        <v>3</v>
      </c>
      <c r="G4" s="4">
        <f t="shared" si="0"/>
        <v>72.72760000000001</v>
      </c>
      <c r="H4">
        <f aca="true" t="shared" si="1" ref="H4:H14">G4/1770.47</f>
        <v>0.04107813179551193</v>
      </c>
      <c r="I4" s="5">
        <f aca="true" t="shared" si="2" ref="I4:I14">(G4-C4-E4)/1770.47</f>
        <v>0.03842036295446972</v>
      </c>
    </row>
    <row r="5" spans="1:9" ht="15">
      <c r="A5" t="s">
        <v>3</v>
      </c>
      <c r="B5">
        <v>41.1222</v>
      </c>
      <c r="C5">
        <v>5.1255</v>
      </c>
      <c r="D5">
        <v>6.3202</v>
      </c>
      <c r="E5">
        <v>0.18</v>
      </c>
      <c r="F5">
        <v>10.5918</v>
      </c>
      <c r="G5" s="4">
        <f t="shared" si="0"/>
        <v>63.3397</v>
      </c>
      <c r="H5">
        <f t="shared" si="1"/>
        <v>0.03577564149632583</v>
      </c>
      <c r="I5" s="5">
        <f t="shared" si="2"/>
        <v>0.03277897959298943</v>
      </c>
    </row>
    <row r="6" spans="1:9" ht="15">
      <c r="A6" t="s">
        <v>4</v>
      </c>
      <c r="B6">
        <v>32.0272</v>
      </c>
      <c r="C6">
        <v>4.857</v>
      </c>
      <c r="D6">
        <v>4.9224</v>
      </c>
      <c r="E6">
        <v>0.24</v>
      </c>
      <c r="F6">
        <v>4.8696</v>
      </c>
      <c r="G6" s="4">
        <f t="shared" si="0"/>
        <v>46.9162</v>
      </c>
      <c r="H6">
        <f t="shared" si="1"/>
        <v>0.026499291148678036</v>
      </c>
      <c r="I6" s="5">
        <f t="shared" si="2"/>
        <v>0.023620394584488866</v>
      </c>
    </row>
    <row r="7" spans="1:9" ht="15">
      <c r="A7" t="s">
        <v>5</v>
      </c>
      <c r="B7">
        <v>10.5686</v>
      </c>
      <c r="C7">
        <v>3.48</v>
      </c>
      <c r="D7">
        <v>1.6243</v>
      </c>
      <c r="E7">
        <v>0.42</v>
      </c>
      <c r="F7">
        <v>-1.7499</v>
      </c>
      <c r="G7" s="4">
        <f t="shared" si="0"/>
        <v>14.343</v>
      </c>
      <c r="H7">
        <f t="shared" si="1"/>
        <v>0.008101238654142685</v>
      </c>
      <c r="I7" s="5">
        <f t="shared" si="2"/>
        <v>0.00589843374923043</v>
      </c>
    </row>
    <row r="8" spans="1:9" ht="15">
      <c r="A8" t="s">
        <v>6</v>
      </c>
      <c r="B8">
        <v>0</v>
      </c>
      <c r="C8">
        <v>2.025</v>
      </c>
      <c r="D8">
        <v>0</v>
      </c>
      <c r="E8">
        <v>0</v>
      </c>
      <c r="F8">
        <v>0</v>
      </c>
      <c r="G8" s="4">
        <f t="shared" si="0"/>
        <v>2.025</v>
      </c>
      <c r="H8">
        <f t="shared" si="1"/>
        <v>0.0011437640852429015</v>
      </c>
      <c r="I8" s="5">
        <f t="shared" si="2"/>
        <v>0</v>
      </c>
    </row>
    <row r="9" spans="1:9" ht="15">
      <c r="A9" t="s">
        <v>7</v>
      </c>
      <c r="B9">
        <v>7.2777</v>
      </c>
      <c r="C9">
        <v>3.708</v>
      </c>
      <c r="D9">
        <v>0</v>
      </c>
      <c r="E9">
        <v>0.24</v>
      </c>
      <c r="F9">
        <v>0</v>
      </c>
      <c r="G9" s="4">
        <f t="shared" si="0"/>
        <v>11.225700000000002</v>
      </c>
      <c r="H9">
        <f t="shared" si="1"/>
        <v>0.006340519748993206</v>
      </c>
      <c r="I9" s="5">
        <f t="shared" si="2"/>
        <v>0.004110603399097416</v>
      </c>
    </row>
    <row r="10" spans="1:9" ht="15">
      <c r="A10" t="s">
        <v>8</v>
      </c>
      <c r="B10">
        <v>5.3382</v>
      </c>
      <c r="C10">
        <v>4.206</v>
      </c>
      <c r="D10">
        <v>0</v>
      </c>
      <c r="E10">
        <v>0.06</v>
      </c>
      <c r="F10">
        <v>0</v>
      </c>
      <c r="G10" s="4">
        <f t="shared" si="0"/>
        <v>9.6042</v>
      </c>
      <c r="H10">
        <f t="shared" si="1"/>
        <v>0.005424661248143148</v>
      </c>
      <c r="I10" s="5">
        <f t="shared" si="2"/>
        <v>0.003015131575231436</v>
      </c>
    </row>
    <row r="11" spans="1:9" ht="15">
      <c r="A11" t="s">
        <v>9</v>
      </c>
      <c r="B11">
        <v>6.3442</v>
      </c>
      <c r="C11">
        <v>4.137</v>
      </c>
      <c r="D11">
        <v>0</v>
      </c>
      <c r="E11">
        <v>0.06</v>
      </c>
      <c r="F11">
        <v>0</v>
      </c>
      <c r="G11" s="4">
        <f t="shared" si="0"/>
        <v>10.5412</v>
      </c>
      <c r="H11">
        <f t="shared" si="1"/>
        <v>0.005953899247092579</v>
      </c>
      <c r="I11" s="5">
        <f t="shared" si="2"/>
        <v>0.0035833422763447</v>
      </c>
    </row>
    <row r="12" spans="1:9" ht="15">
      <c r="A12" t="s">
        <v>10</v>
      </c>
      <c r="B12">
        <v>19.1684</v>
      </c>
      <c r="C12">
        <v>5.205</v>
      </c>
      <c r="D12">
        <v>2.946</v>
      </c>
      <c r="E12">
        <v>0.12</v>
      </c>
      <c r="F12">
        <v>3</v>
      </c>
      <c r="G12" s="4">
        <f t="shared" si="0"/>
        <v>30.4394</v>
      </c>
      <c r="H12">
        <f t="shared" si="1"/>
        <v>0.0171928358006631</v>
      </c>
      <c r="I12" s="5">
        <f t="shared" si="2"/>
        <v>0.014185159872802137</v>
      </c>
    </row>
    <row r="13" spans="1:9" ht="15">
      <c r="A13" t="s">
        <v>11</v>
      </c>
      <c r="B13">
        <v>38.7246</v>
      </c>
      <c r="C13">
        <v>5.466</v>
      </c>
      <c r="D13">
        <v>5.9517</v>
      </c>
      <c r="E13">
        <v>0.12</v>
      </c>
      <c r="F13">
        <v>3.333</v>
      </c>
      <c r="G13" s="4">
        <f t="shared" si="0"/>
        <v>53.5953</v>
      </c>
      <c r="H13">
        <f t="shared" si="1"/>
        <v>0.030271792235959945</v>
      </c>
      <c r="I13" s="5">
        <f t="shared" si="2"/>
        <v>0.027116697826001006</v>
      </c>
    </row>
    <row r="14" spans="1:9" ht="15">
      <c r="A14" t="s">
        <v>12</v>
      </c>
      <c r="B14">
        <v>59.68149232</v>
      </c>
      <c r="C14">
        <v>6.147</v>
      </c>
      <c r="D14">
        <v>9.07444216</v>
      </c>
      <c r="E14">
        <v>0.12</v>
      </c>
      <c r="F14">
        <v>6.253</v>
      </c>
      <c r="G14" s="4">
        <f t="shared" si="0"/>
        <v>81.27593448</v>
      </c>
      <c r="H14">
        <f t="shared" si="1"/>
        <v>0.04590641721124899</v>
      </c>
      <c r="I14" s="5">
        <f t="shared" si="2"/>
        <v>0.04236667917558614</v>
      </c>
    </row>
    <row r="15" spans="3:9" ht="15">
      <c r="C15">
        <f aca="true" t="shared" si="3" ref="C15:I15">SUM(C3:C14)</f>
        <v>52.79399999999999</v>
      </c>
      <c r="D15">
        <f t="shared" si="3"/>
        <v>48.922942160000005</v>
      </c>
      <c r="E15">
        <f t="shared" si="3"/>
        <v>3</v>
      </c>
      <c r="F15">
        <f t="shared" si="3"/>
        <v>33.2975</v>
      </c>
      <c r="G15" s="4">
        <f t="shared" si="3"/>
        <v>475.92953448000003</v>
      </c>
      <c r="H15">
        <f t="shared" si="3"/>
        <v>0.2688153622936283</v>
      </c>
      <c r="I15" s="5">
        <f t="shared" si="3"/>
        <v>0.23730169643089125</v>
      </c>
    </row>
  </sheetData>
  <sheetProtection/>
  <mergeCells count="6">
    <mergeCell ref="H1:H2"/>
    <mergeCell ref="I1:I2"/>
    <mergeCell ref="A1:A2"/>
    <mergeCell ref="B1:C1"/>
    <mergeCell ref="D1:E1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84" zoomScaleNormal="84" zoomScalePageLayoutView="0" workbookViewId="0" topLeftCell="A1">
      <pane ySplit="3" topLeftCell="A25" activePane="bottomLeft" state="frozen"/>
      <selection pane="topLeft" activeCell="A1" sqref="A1"/>
      <selection pane="bottomLeft" activeCell="L44" sqref="L44"/>
    </sheetView>
  </sheetViews>
  <sheetFormatPr defaultColWidth="9.140625" defaultRowHeight="15"/>
  <cols>
    <col min="1" max="1" width="13.28125" style="7" customWidth="1"/>
    <col min="2" max="2" width="12.57421875" style="0" customWidth="1"/>
    <col min="3" max="3" width="11.00390625" style="0" customWidth="1"/>
    <col min="4" max="4" width="10.421875" style="0" customWidth="1"/>
    <col min="5" max="5" width="11.7109375" style="0" customWidth="1"/>
    <col min="6" max="6" width="11.140625" style="0" customWidth="1"/>
    <col min="7" max="7" width="13.421875" style="0" customWidth="1"/>
    <col min="8" max="8" width="11.28125" style="0" customWidth="1"/>
    <col min="9" max="9" width="11.140625" style="0" customWidth="1"/>
    <col min="10" max="10" width="11.00390625" style="0" customWidth="1"/>
    <col min="11" max="11" width="17.00390625" style="0" customWidth="1"/>
    <col min="12" max="12" width="14.28125" style="0" customWidth="1"/>
  </cols>
  <sheetData>
    <row r="1" spans="1:12" ht="15">
      <c r="A1" s="6">
        <v>2009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2" customFormat="1" ht="15" customHeight="1">
      <c r="A2" s="29" t="s">
        <v>0</v>
      </c>
      <c r="B2" s="30" t="s">
        <v>28</v>
      </c>
      <c r="C2" s="30"/>
      <c r="D2" s="30" t="s">
        <v>29</v>
      </c>
      <c r="E2" s="30"/>
      <c r="F2" s="21" t="s">
        <v>30</v>
      </c>
      <c r="G2" s="21" t="s">
        <v>25</v>
      </c>
      <c r="H2" s="28" t="s">
        <v>19</v>
      </c>
      <c r="I2" s="28" t="s">
        <v>27</v>
      </c>
      <c r="J2" s="28" t="s">
        <v>21</v>
      </c>
      <c r="K2" s="28" t="s">
        <v>22</v>
      </c>
      <c r="L2" s="28" t="s">
        <v>24</v>
      </c>
    </row>
    <row r="3" spans="1:12" s="24" customFormat="1" ht="23.25" customHeight="1">
      <c r="A3" s="29"/>
      <c r="B3" s="23" t="s">
        <v>13</v>
      </c>
      <c r="C3" s="23" t="s">
        <v>14</v>
      </c>
      <c r="D3" s="23" t="s">
        <v>13</v>
      </c>
      <c r="E3" s="23" t="s">
        <v>14</v>
      </c>
      <c r="F3" s="23" t="s">
        <v>13</v>
      </c>
      <c r="G3" s="23" t="s">
        <v>26</v>
      </c>
      <c r="H3" s="28"/>
      <c r="I3" s="28"/>
      <c r="J3" s="28"/>
      <c r="K3" s="28"/>
      <c r="L3" s="28"/>
    </row>
    <row r="4" spans="1:12" ht="15">
      <c r="A4" s="8" t="s">
        <v>1</v>
      </c>
      <c r="B4" s="15">
        <v>61.3025</v>
      </c>
      <c r="C4" s="15">
        <v>3.912</v>
      </c>
      <c r="D4" s="15">
        <v>9.4218</v>
      </c>
      <c r="E4" s="15">
        <v>1.26</v>
      </c>
      <c r="F4" s="15">
        <v>4</v>
      </c>
      <c r="G4" s="16">
        <f aca="true" t="shared" si="0" ref="G4:G15">SUM(B4:F4)</f>
        <v>79.89630000000001</v>
      </c>
      <c r="H4" s="15">
        <f>G4/1770.47</f>
        <v>0.0451271696216259</v>
      </c>
      <c r="I4" s="15">
        <f>(G4-C4-E4)/1770.47</f>
        <v>0.04220591142464995</v>
      </c>
      <c r="J4" s="15">
        <f>11/12</f>
        <v>0.9166666666666666</v>
      </c>
      <c r="K4" s="15">
        <f>(G4-J4)/2021</f>
        <v>0.0390794821045687</v>
      </c>
      <c r="L4" s="18">
        <v>-18</v>
      </c>
    </row>
    <row r="5" spans="1:12" ht="15">
      <c r="A5" s="8" t="s">
        <v>2</v>
      </c>
      <c r="B5" s="15">
        <v>56.36</v>
      </c>
      <c r="C5" s="15">
        <v>4.5255</v>
      </c>
      <c r="D5" s="15">
        <v>8.6621</v>
      </c>
      <c r="E5" s="15">
        <v>0.18</v>
      </c>
      <c r="F5" s="15">
        <v>3</v>
      </c>
      <c r="G5" s="16">
        <f t="shared" si="0"/>
        <v>72.72760000000001</v>
      </c>
      <c r="H5" s="15">
        <f aca="true" t="shared" si="1" ref="H5:H15">G5/1770.47</f>
        <v>0.04107813179551193</v>
      </c>
      <c r="I5" s="15">
        <f aca="true" t="shared" si="2" ref="I5:I15">(G5-C5-E5)/1770.47</f>
        <v>0.03842036295446972</v>
      </c>
      <c r="J5" s="15">
        <f aca="true" t="shared" si="3" ref="J5:J15">11/12</f>
        <v>0.9166666666666666</v>
      </c>
      <c r="K5" s="15">
        <f aca="true" t="shared" si="4" ref="K5:K15">(G5-J5)/2021</f>
        <v>0.035532376711199076</v>
      </c>
      <c r="L5" s="18">
        <v>-21.7</v>
      </c>
    </row>
    <row r="6" spans="1:12" ht="15">
      <c r="A6" s="8" t="s">
        <v>3</v>
      </c>
      <c r="B6" s="15">
        <v>41.1222</v>
      </c>
      <c r="C6" s="15">
        <v>5.1255</v>
      </c>
      <c r="D6" s="15">
        <v>6.3202</v>
      </c>
      <c r="E6" s="15">
        <v>0.18</v>
      </c>
      <c r="F6" s="15">
        <v>10.5918</v>
      </c>
      <c r="G6" s="16">
        <f t="shared" si="0"/>
        <v>63.3397</v>
      </c>
      <c r="H6" s="15">
        <f t="shared" si="1"/>
        <v>0.03577564149632583</v>
      </c>
      <c r="I6" s="15">
        <f t="shared" si="2"/>
        <v>0.03277897959298943</v>
      </c>
      <c r="J6" s="15">
        <f t="shared" si="3"/>
        <v>0.9166666666666666</v>
      </c>
      <c r="K6" s="15">
        <f t="shared" si="4"/>
        <v>0.030887201055583045</v>
      </c>
      <c r="L6" s="18">
        <v>-6.8</v>
      </c>
    </row>
    <row r="7" spans="1:12" ht="15">
      <c r="A7" s="8" t="s">
        <v>4</v>
      </c>
      <c r="B7" s="15">
        <v>32.0272</v>
      </c>
      <c r="C7" s="15">
        <v>4.857</v>
      </c>
      <c r="D7" s="15">
        <v>4.9224</v>
      </c>
      <c r="E7" s="15">
        <v>0.24</v>
      </c>
      <c r="F7" s="15">
        <v>4.8696</v>
      </c>
      <c r="G7" s="16">
        <f t="shared" si="0"/>
        <v>46.9162</v>
      </c>
      <c r="H7" s="15">
        <f t="shared" si="1"/>
        <v>0.026499291148678036</v>
      </c>
      <c r="I7" s="15">
        <f t="shared" si="2"/>
        <v>0.023620394584488866</v>
      </c>
      <c r="J7" s="15">
        <f t="shared" si="3"/>
        <v>0.9166666666666666</v>
      </c>
      <c r="K7" s="15">
        <f t="shared" si="4"/>
        <v>0.022760778492495467</v>
      </c>
      <c r="L7" s="18">
        <v>3.8</v>
      </c>
    </row>
    <row r="8" spans="1:12" ht="15">
      <c r="A8" s="8" t="s">
        <v>5</v>
      </c>
      <c r="B8" s="15">
        <v>10.5686</v>
      </c>
      <c r="C8" s="15">
        <v>3.48</v>
      </c>
      <c r="D8" s="15">
        <v>1.6243</v>
      </c>
      <c r="E8" s="15">
        <v>0.42</v>
      </c>
      <c r="F8" s="15">
        <v>-1.7499</v>
      </c>
      <c r="G8" s="16">
        <f t="shared" si="0"/>
        <v>14.343</v>
      </c>
      <c r="H8" s="15">
        <f t="shared" si="1"/>
        <v>0.008101238654142685</v>
      </c>
      <c r="I8" s="15">
        <f t="shared" si="2"/>
        <v>0.00589843374923043</v>
      </c>
      <c r="J8" s="15">
        <f t="shared" si="3"/>
        <v>0.9166666666666666</v>
      </c>
      <c r="K8" s="15">
        <f t="shared" si="4"/>
        <v>0.0066434108527131785</v>
      </c>
      <c r="L8" s="18">
        <v>8</v>
      </c>
    </row>
    <row r="9" spans="1:12" ht="15">
      <c r="A9" s="8" t="s">
        <v>6</v>
      </c>
      <c r="B9" s="15">
        <v>0</v>
      </c>
      <c r="C9" s="15">
        <v>2.025</v>
      </c>
      <c r="D9" s="15">
        <v>0</v>
      </c>
      <c r="E9" s="15">
        <v>0</v>
      </c>
      <c r="F9" s="15">
        <v>0</v>
      </c>
      <c r="G9" s="16">
        <f t="shared" si="0"/>
        <v>2.025</v>
      </c>
      <c r="H9" s="15">
        <f t="shared" si="1"/>
        <v>0.0011437640852429015</v>
      </c>
      <c r="I9" s="15">
        <f t="shared" si="2"/>
        <v>0</v>
      </c>
      <c r="J9" s="15">
        <f t="shared" si="3"/>
        <v>0.9166666666666666</v>
      </c>
      <c r="K9" s="15">
        <f t="shared" si="4"/>
        <v>0.0005484083786904174</v>
      </c>
      <c r="L9" s="18">
        <v>13.2</v>
      </c>
    </row>
    <row r="10" spans="1:12" ht="15">
      <c r="A10" s="8" t="s">
        <v>7</v>
      </c>
      <c r="B10" s="15">
        <v>7.2777</v>
      </c>
      <c r="C10" s="15">
        <v>3.708</v>
      </c>
      <c r="D10" s="15">
        <v>0</v>
      </c>
      <c r="E10" s="15">
        <v>0.24</v>
      </c>
      <c r="F10" s="15">
        <v>0</v>
      </c>
      <c r="G10" s="16">
        <f t="shared" si="0"/>
        <v>11.225700000000002</v>
      </c>
      <c r="H10" s="15">
        <f t="shared" si="1"/>
        <v>0.006340519748993206</v>
      </c>
      <c r="I10" s="15">
        <f t="shared" si="2"/>
        <v>0.004110603399097416</v>
      </c>
      <c r="J10" s="15">
        <f t="shared" si="3"/>
        <v>0.9166666666666666</v>
      </c>
      <c r="K10" s="15">
        <f t="shared" si="4"/>
        <v>0.005100956622134258</v>
      </c>
      <c r="L10" s="18">
        <v>18.6</v>
      </c>
    </row>
    <row r="11" spans="1:12" ht="15">
      <c r="A11" s="8" t="s">
        <v>8</v>
      </c>
      <c r="B11" s="15">
        <v>5.3382</v>
      </c>
      <c r="C11" s="15">
        <v>4.206</v>
      </c>
      <c r="D11" s="15">
        <v>0</v>
      </c>
      <c r="E11" s="15">
        <v>0.06</v>
      </c>
      <c r="F11" s="15">
        <v>0</v>
      </c>
      <c r="G11" s="16">
        <f t="shared" si="0"/>
        <v>9.6042</v>
      </c>
      <c r="H11" s="15">
        <f t="shared" si="1"/>
        <v>0.005424661248143148</v>
      </c>
      <c r="I11" s="15">
        <f t="shared" si="2"/>
        <v>0.003015131575231436</v>
      </c>
      <c r="J11" s="15">
        <f t="shared" si="3"/>
        <v>0.9166666666666666</v>
      </c>
      <c r="K11" s="15">
        <f t="shared" si="4"/>
        <v>0.004298631040738909</v>
      </c>
      <c r="L11" s="18">
        <v>15.7</v>
      </c>
    </row>
    <row r="12" spans="1:12" ht="15">
      <c r="A12" s="8" t="s">
        <v>9</v>
      </c>
      <c r="B12" s="15">
        <v>6.3442</v>
      </c>
      <c r="C12" s="15">
        <v>4.137</v>
      </c>
      <c r="D12" s="15">
        <v>0</v>
      </c>
      <c r="E12" s="15">
        <v>0.06</v>
      </c>
      <c r="F12" s="15">
        <v>0</v>
      </c>
      <c r="G12" s="16">
        <f t="shared" si="0"/>
        <v>10.5412</v>
      </c>
      <c r="H12" s="15">
        <f t="shared" si="1"/>
        <v>0.005953899247092579</v>
      </c>
      <c r="I12" s="15">
        <f t="shared" si="2"/>
        <v>0.0035833422763447</v>
      </c>
      <c r="J12" s="15">
        <f t="shared" si="3"/>
        <v>0.9166666666666666</v>
      </c>
      <c r="K12" s="15">
        <f t="shared" si="4"/>
        <v>0.00476226290615207</v>
      </c>
      <c r="L12" s="18">
        <v>8</v>
      </c>
    </row>
    <row r="13" spans="1:12" ht="15">
      <c r="A13" s="8" t="s">
        <v>10</v>
      </c>
      <c r="B13" s="15">
        <v>19.1684</v>
      </c>
      <c r="C13" s="15">
        <v>5.205</v>
      </c>
      <c r="D13" s="15">
        <v>2.946</v>
      </c>
      <c r="E13" s="15">
        <v>0.12</v>
      </c>
      <c r="F13" s="15">
        <v>3</v>
      </c>
      <c r="G13" s="16">
        <f t="shared" si="0"/>
        <v>30.4394</v>
      </c>
      <c r="H13" s="15">
        <f t="shared" si="1"/>
        <v>0.0171928358006631</v>
      </c>
      <c r="I13" s="15">
        <f t="shared" si="2"/>
        <v>0.014185159872802137</v>
      </c>
      <c r="J13" s="15">
        <f t="shared" si="3"/>
        <v>0.9166666666666666</v>
      </c>
      <c r="K13" s="15">
        <f t="shared" si="4"/>
        <v>0.014607982846775523</v>
      </c>
      <c r="L13" s="18">
        <v>1.3</v>
      </c>
    </row>
    <row r="14" spans="1:12" ht="15">
      <c r="A14" s="8" t="s">
        <v>11</v>
      </c>
      <c r="B14" s="15">
        <v>38.7246</v>
      </c>
      <c r="C14" s="15">
        <v>5.466</v>
      </c>
      <c r="D14" s="15">
        <v>5.9517</v>
      </c>
      <c r="E14" s="15">
        <v>0.12</v>
      </c>
      <c r="F14" s="15">
        <v>3.333</v>
      </c>
      <c r="G14" s="16">
        <f t="shared" si="0"/>
        <v>53.5953</v>
      </c>
      <c r="H14" s="15">
        <f t="shared" si="1"/>
        <v>0.030271792235959945</v>
      </c>
      <c r="I14" s="15">
        <f t="shared" si="2"/>
        <v>0.027116697826001006</v>
      </c>
      <c r="J14" s="15">
        <f t="shared" si="3"/>
        <v>0.9166666666666666</v>
      </c>
      <c r="K14" s="15">
        <f t="shared" si="4"/>
        <v>0.026065627577107044</v>
      </c>
      <c r="L14" s="18">
        <v>-9.5</v>
      </c>
    </row>
    <row r="15" spans="1:12" ht="15">
      <c r="A15" s="8" t="s">
        <v>12</v>
      </c>
      <c r="B15" s="15">
        <v>59.68149232</v>
      </c>
      <c r="C15" s="15">
        <v>6.147</v>
      </c>
      <c r="D15" s="15">
        <v>9.07444216</v>
      </c>
      <c r="E15" s="15">
        <v>0.12</v>
      </c>
      <c r="F15" s="15">
        <v>6.253</v>
      </c>
      <c r="G15" s="16">
        <f t="shared" si="0"/>
        <v>81.27593448</v>
      </c>
      <c r="H15" s="15">
        <f t="shared" si="1"/>
        <v>0.04590641721124899</v>
      </c>
      <c r="I15" s="15">
        <f t="shared" si="2"/>
        <v>0.04236667917558614</v>
      </c>
      <c r="J15" s="15">
        <f t="shared" si="3"/>
        <v>0.9166666666666666</v>
      </c>
      <c r="K15" s="15">
        <f t="shared" si="4"/>
        <v>0.03976213152564737</v>
      </c>
      <c r="L15" s="18">
        <v>-21.7</v>
      </c>
    </row>
    <row r="16" spans="1:12" ht="15">
      <c r="A16" s="14">
        <v>2009</v>
      </c>
      <c r="B16" s="15">
        <f aca="true" t="shared" si="5" ref="B16:I16">SUM(B4:B15)</f>
        <v>337.91509232</v>
      </c>
      <c r="C16" s="15">
        <f t="shared" si="5"/>
        <v>52.79399999999999</v>
      </c>
      <c r="D16" s="15">
        <f t="shared" si="5"/>
        <v>48.922942160000005</v>
      </c>
      <c r="E16" s="15">
        <f t="shared" si="5"/>
        <v>3</v>
      </c>
      <c r="F16" s="15">
        <f t="shared" si="5"/>
        <v>33.2975</v>
      </c>
      <c r="G16" s="16">
        <f t="shared" si="5"/>
        <v>475.92953448000003</v>
      </c>
      <c r="H16" s="15">
        <f t="shared" si="5"/>
        <v>0.2688153622936283</v>
      </c>
      <c r="I16" s="15">
        <f t="shared" si="5"/>
        <v>0.23730169643089125</v>
      </c>
      <c r="J16" s="15">
        <f>SUM(J4:J15)</f>
        <v>10.999999999999998</v>
      </c>
      <c r="K16" s="15">
        <f>SUM(K4:K15)</f>
        <v>0.230049250113805</v>
      </c>
      <c r="L16" s="18"/>
    </row>
    <row r="17" spans="1:12" ht="15">
      <c r="A17" s="10"/>
      <c r="B17" s="11"/>
      <c r="C17" s="11"/>
      <c r="D17" s="11"/>
      <c r="E17" s="11"/>
      <c r="F17" s="11"/>
      <c r="G17" s="12"/>
      <c r="H17" s="11"/>
      <c r="I17" s="13"/>
      <c r="J17" s="17" t="s">
        <v>23</v>
      </c>
      <c r="K17" s="9">
        <f>K16/12</f>
        <v>0.019170770842817084</v>
      </c>
      <c r="L17" s="19"/>
    </row>
    <row r="18" spans="1:12" ht="15">
      <c r="A18" s="6">
        <v>2010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20"/>
    </row>
    <row r="19" spans="1:12" ht="15">
      <c r="A19" s="8" t="s">
        <v>1</v>
      </c>
      <c r="B19" s="15">
        <v>64.27681998</v>
      </c>
      <c r="C19" s="15">
        <v>6.216</v>
      </c>
      <c r="D19" s="15">
        <v>9.87887945</v>
      </c>
      <c r="E19" s="15">
        <v>0.12</v>
      </c>
      <c r="F19" s="15">
        <f>9.535+0.2123</f>
        <v>9.747300000000001</v>
      </c>
      <c r="G19" s="16">
        <f aca="true" t="shared" si="6" ref="G19:G30">SUM(B19:F19)</f>
        <v>90.23899942999999</v>
      </c>
      <c r="H19" s="15">
        <f>G19/1770.47</f>
        <v>0.05096895142532773</v>
      </c>
      <c r="I19" s="15">
        <f>(G19-C19-E19)/1770.47</f>
        <v>0.047390240687501056</v>
      </c>
      <c r="J19" s="15">
        <f>21.3/12</f>
        <v>1.7750000000000001</v>
      </c>
      <c r="K19" s="15">
        <f>(G19-J19)/2021</f>
        <v>0.043772389623948534</v>
      </c>
      <c r="L19" s="18">
        <v>-26.8</v>
      </c>
    </row>
    <row r="20" spans="1:12" ht="15">
      <c r="A20" s="8" t="s">
        <v>2</v>
      </c>
      <c r="B20" s="15">
        <v>57.61607484</v>
      </c>
      <c r="C20" s="15">
        <v>4.959</v>
      </c>
      <c r="D20" s="15">
        <v>8.85517139</v>
      </c>
      <c r="E20" s="15">
        <v>0.12</v>
      </c>
      <c r="F20" s="15">
        <f>7.322+0.2123</f>
        <v>7.5343</v>
      </c>
      <c r="G20" s="16">
        <f t="shared" si="6"/>
        <v>79.08454623</v>
      </c>
      <c r="H20" s="15">
        <f aca="true" t="shared" si="7" ref="H20:H30">G20/1770.47</f>
        <v>0.044668673420052304</v>
      </c>
      <c r="I20" s="15">
        <f aca="true" t="shared" si="8" ref="I20:I30">(G20-C20-E20)/1770.47</f>
        <v>0.04179994364773195</v>
      </c>
      <c r="J20" s="15">
        <f aca="true" t="shared" si="9" ref="J20:J30">21.3/12</f>
        <v>1.7750000000000001</v>
      </c>
      <c r="K20" s="15">
        <f aca="true" t="shared" si="10" ref="K20:K30">(G20-J20)/2021</f>
        <v>0.03825311540326571</v>
      </c>
      <c r="L20" s="18">
        <v>-23.3</v>
      </c>
    </row>
    <row r="21" spans="1:12" ht="15">
      <c r="A21" s="8" t="s">
        <v>3</v>
      </c>
      <c r="B21" s="15">
        <v>39.30300943</v>
      </c>
      <c r="C21" s="15">
        <v>4.602</v>
      </c>
      <c r="D21" s="15">
        <v>6.04058652</v>
      </c>
      <c r="E21" s="15">
        <v>0.12</v>
      </c>
      <c r="F21" s="15">
        <f>5.251+0.2123</f>
        <v>5.4633</v>
      </c>
      <c r="G21" s="16">
        <f t="shared" si="6"/>
        <v>55.528895950000006</v>
      </c>
      <c r="H21" s="15">
        <f t="shared" si="7"/>
        <v>0.03136392932385186</v>
      </c>
      <c r="I21" s="15">
        <f t="shared" si="8"/>
        <v>0.02869684092359656</v>
      </c>
      <c r="J21" s="15">
        <f t="shared" si="9"/>
        <v>1.7750000000000001</v>
      </c>
      <c r="K21" s="15">
        <f t="shared" si="10"/>
        <v>0.02659767241464622</v>
      </c>
      <c r="L21" s="18">
        <v>-8.1</v>
      </c>
    </row>
    <row r="22" spans="1:12" ht="15">
      <c r="A22" s="8" t="s">
        <v>4</v>
      </c>
      <c r="B22" s="15">
        <v>27.70858768</v>
      </c>
      <c r="C22" s="15">
        <v>6.177</v>
      </c>
      <c r="D22" s="15">
        <v>4.25860827</v>
      </c>
      <c r="E22" s="15">
        <v>0.12</v>
      </c>
      <c r="F22" s="15">
        <f>4.356+0.2123</f>
        <v>4.5683</v>
      </c>
      <c r="G22" s="16">
        <f t="shared" si="6"/>
        <v>42.832495949999995</v>
      </c>
      <c r="H22" s="15">
        <f t="shared" si="7"/>
        <v>0.024192726196998533</v>
      </c>
      <c r="I22" s="15">
        <f t="shared" si="8"/>
        <v>0.02063604350822098</v>
      </c>
      <c r="J22" s="15">
        <f t="shared" si="9"/>
        <v>1.7750000000000001</v>
      </c>
      <c r="K22" s="15">
        <f t="shared" si="10"/>
        <v>0.02031543589807026</v>
      </c>
      <c r="L22" s="18">
        <v>1.3</v>
      </c>
    </row>
    <row r="23" spans="1:12" ht="15">
      <c r="A23" s="8" t="s">
        <v>5</v>
      </c>
      <c r="B23" s="15">
        <v>12.54349133</v>
      </c>
      <c r="C23" s="15">
        <v>1.3272</v>
      </c>
      <c r="D23" s="15">
        <v>1.92784333</v>
      </c>
      <c r="E23" s="15">
        <v>0.12</v>
      </c>
      <c r="F23" s="15">
        <f>0.667+0.2123</f>
        <v>0.8793</v>
      </c>
      <c r="G23" s="16">
        <f t="shared" si="6"/>
        <v>16.79783466</v>
      </c>
      <c r="H23" s="15">
        <f t="shared" si="7"/>
        <v>0.009487782713064892</v>
      </c>
      <c r="I23" s="15">
        <f t="shared" si="8"/>
        <v>0.0086703726468113</v>
      </c>
      <c r="J23" s="15">
        <f t="shared" si="9"/>
        <v>1.7750000000000001</v>
      </c>
      <c r="K23" s="15">
        <f t="shared" si="10"/>
        <v>0.007433366976744186</v>
      </c>
      <c r="L23" s="18">
        <v>4.7</v>
      </c>
    </row>
    <row r="24" spans="1:12" ht="15">
      <c r="A24" s="8" t="s">
        <v>6</v>
      </c>
      <c r="B24" s="15">
        <v>2.50464419</v>
      </c>
      <c r="C24" s="15">
        <v>3.1895</v>
      </c>
      <c r="D24" s="15">
        <v>0</v>
      </c>
      <c r="E24" s="15">
        <v>0</v>
      </c>
      <c r="F24" s="15">
        <v>0</v>
      </c>
      <c r="G24" s="16">
        <f t="shared" si="6"/>
        <v>5.694144189999999</v>
      </c>
      <c r="H24" s="15">
        <f t="shared" si="7"/>
        <v>0.003216176602822979</v>
      </c>
      <c r="I24" s="15">
        <f t="shared" si="8"/>
        <v>0.0014146775658440977</v>
      </c>
      <c r="J24" s="15">
        <f t="shared" si="9"/>
        <v>1.7750000000000001</v>
      </c>
      <c r="K24" s="15">
        <f t="shared" si="10"/>
        <v>0.0019392103859475502</v>
      </c>
      <c r="L24" s="18">
        <v>15.2</v>
      </c>
    </row>
    <row r="25" spans="1:12" ht="15">
      <c r="A25" s="8" t="s">
        <v>7</v>
      </c>
      <c r="B25" s="15">
        <v>8.2573</v>
      </c>
      <c r="C25" s="15">
        <v>3.255</v>
      </c>
      <c r="D25" s="15">
        <v>0</v>
      </c>
      <c r="E25" s="15">
        <v>0.06</v>
      </c>
      <c r="F25" s="15">
        <v>0</v>
      </c>
      <c r="G25" s="16">
        <f t="shared" si="6"/>
        <v>11.5723</v>
      </c>
      <c r="H25" s="15">
        <f t="shared" si="7"/>
        <v>0.006536286974645151</v>
      </c>
      <c r="I25" s="15">
        <f t="shared" si="8"/>
        <v>0.004663902805469734</v>
      </c>
      <c r="J25" s="15">
        <f t="shared" si="9"/>
        <v>1.7750000000000001</v>
      </c>
      <c r="K25" s="15">
        <f t="shared" si="10"/>
        <v>0.004847748639287481</v>
      </c>
      <c r="L25" s="18">
        <v>16.5</v>
      </c>
    </row>
    <row r="26" spans="1:12" ht="15">
      <c r="A26" s="8" t="s">
        <v>8</v>
      </c>
      <c r="B26" s="15">
        <v>9.24</v>
      </c>
      <c r="C26" s="15">
        <v>3.876</v>
      </c>
      <c r="D26" s="15">
        <v>0</v>
      </c>
      <c r="E26" s="15">
        <v>0.12</v>
      </c>
      <c r="F26" s="15">
        <v>0</v>
      </c>
      <c r="G26" s="16">
        <f t="shared" si="6"/>
        <v>13.235999999999999</v>
      </c>
      <c r="H26" s="15">
        <f t="shared" si="7"/>
        <v>0.007475980954209899</v>
      </c>
      <c r="I26" s="15">
        <f t="shared" si="8"/>
        <v>0.005218953159330573</v>
      </c>
      <c r="J26" s="15">
        <f t="shared" si="9"/>
        <v>1.7750000000000001</v>
      </c>
      <c r="K26" s="15">
        <f t="shared" si="10"/>
        <v>0.005670954972785749</v>
      </c>
      <c r="L26" s="18">
        <v>15.6</v>
      </c>
    </row>
    <row r="27" spans="1:12" ht="15">
      <c r="A27" s="8" t="s">
        <v>9</v>
      </c>
      <c r="B27" s="15">
        <v>7.88849563</v>
      </c>
      <c r="C27" s="15">
        <v>5.442</v>
      </c>
      <c r="D27" s="15">
        <v>1.21240437</v>
      </c>
      <c r="E27" s="15">
        <v>0.18</v>
      </c>
      <c r="F27" s="15">
        <v>0.921</v>
      </c>
      <c r="G27" s="16">
        <f t="shared" si="6"/>
        <v>15.6439</v>
      </c>
      <c r="H27" s="15">
        <f t="shared" si="7"/>
        <v>0.008836015295373544</v>
      </c>
      <c r="I27" s="15">
        <f t="shared" si="8"/>
        <v>0.005660587301676956</v>
      </c>
      <c r="J27" s="15">
        <f t="shared" si="9"/>
        <v>1.7750000000000001</v>
      </c>
      <c r="K27" s="15">
        <f t="shared" si="10"/>
        <v>0.006862394854032657</v>
      </c>
      <c r="L27" s="18">
        <v>7.5</v>
      </c>
    </row>
    <row r="28" spans="1:12" ht="15">
      <c r="A28" s="8" t="s">
        <v>10</v>
      </c>
      <c r="B28" s="15">
        <v>31.46061733</v>
      </c>
      <c r="C28" s="15">
        <v>4.32</v>
      </c>
      <c r="D28" s="15">
        <v>4.83526792</v>
      </c>
      <c r="E28" s="15">
        <v>0.24</v>
      </c>
      <c r="F28" s="15">
        <f>1.161+0.41041475</f>
        <v>1.57141475</v>
      </c>
      <c r="G28" s="16">
        <f t="shared" si="6"/>
        <v>42.4273</v>
      </c>
      <c r="H28" s="15">
        <f t="shared" si="7"/>
        <v>0.02396386270312403</v>
      </c>
      <c r="I28" s="15">
        <f t="shared" si="8"/>
        <v>0.021388275429688162</v>
      </c>
      <c r="J28" s="15">
        <f t="shared" si="9"/>
        <v>1.7750000000000001</v>
      </c>
      <c r="K28" s="15">
        <f t="shared" si="10"/>
        <v>0.0201149430974765</v>
      </c>
      <c r="L28" s="18">
        <v>4</v>
      </c>
    </row>
    <row r="29" spans="1:12" ht="15">
      <c r="A29" s="8" t="s">
        <v>11</v>
      </c>
      <c r="B29" s="15">
        <v>41.65286236</v>
      </c>
      <c r="C29" s="15">
        <v>5.016</v>
      </c>
      <c r="D29" s="15">
        <v>6.05734393</v>
      </c>
      <c r="E29" s="15">
        <v>0</v>
      </c>
      <c r="F29" s="15">
        <f>4+0.41041475</f>
        <v>4.41041475</v>
      </c>
      <c r="G29" s="16">
        <f t="shared" si="6"/>
        <v>57.13662104</v>
      </c>
      <c r="H29" s="15">
        <f t="shared" si="7"/>
        <v>0.03227200745564737</v>
      </c>
      <c r="I29" s="15">
        <f t="shared" si="8"/>
        <v>0.029438861454867918</v>
      </c>
      <c r="J29" s="15">
        <f t="shared" si="9"/>
        <v>1.7750000000000001</v>
      </c>
      <c r="K29" s="15">
        <f t="shared" si="10"/>
        <v>0.027393182107867394</v>
      </c>
      <c r="L29" s="18">
        <v>-5.4</v>
      </c>
    </row>
    <row r="30" spans="1:12" ht="15">
      <c r="A30" s="8" t="s">
        <v>12</v>
      </c>
      <c r="B30" s="15">
        <v>80.06519738</v>
      </c>
      <c r="C30" s="15">
        <v>5.214</v>
      </c>
      <c r="D30" s="15">
        <v>11.75440154</v>
      </c>
      <c r="E30" s="15">
        <v>0.06</v>
      </c>
      <c r="F30" s="15">
        <f>4.418+0.41041475</f>
        <v>4.82841475</v>
      </c>
      <c r="G30" s="16">
        <f t="shared" si="6"/>
        <v>101.92201367000001</v>
      </c>
      <c r="H30" s="15">
        <f t="shared" si="7"/>
        <v>0.05756777221302819</v>
      </c>
      <c r="I30" s="15">
        <f t="shared" si="8"/>
        <v>0.054588902195462224</v>
      </c>
      <c r="J30" s="15">
        <f t="shared" si="9"/>
        <v>1.7750000000000001</v>
      </c>
      <c r="K30" s="15">
        <f t="shared" si="10"/>
        <v>0.04955319825333993</v>
      </c>
      <c r="L30" s="18">
        <v>-22.1</v>
      </c>
    </row>
    <row r="31" spans="1:12" ht="15">
      <c r="A31" s="14">
        <v>2010</v>
      </c>
      <c r="B31" s="15">
        <f aca="true" t="shared" si="11" ref="B31:I31">SUM(B19:B30)</f>
        <v>382.51710015000003</v>
      </c>
      <c r="C31" s="15">
        <f t="shared" si="11"/>
        <v>53.5937</v>
      </c>
      <c r="D31" s="15">
        <f t="shared" si="11"/>
        <v>54.82050672</v>
      </c>
      <c r="E31" s="15">
        <f t="shared" si="11"/>
        <v>1.26</v>
      </c>
      <c r="F31" s="15">
        <f t="shared" si="11"/>
        <v>39.92374425</v>
      </c>
      <c r="G31" s="16">
        <f t="shared" si="11"/>
        <v>532.1150511199999</v>
      </c>
      <c r="H31" s="15">
        <f t="shared" si="11"/>
        <v>0.30055016527814643</v>
      </c>
      <c r="I31" s="15">
        <f t="shared" si="11"/>
        <v>0.2695676013262015</v>
      </c>
      <c r="J31" s="15">
        <f>SUM(J19:J30)</f>
        <v>21.299999999999997</v>
      </c>
      <c r="K31" s="15">
        <f>SUM(K19:K30)</f>
        <v>0.25275361262741214</v>
      </c>
      <c r="L31" s="18"/>
    </row>
    <row r="32" spans="1:12" ht="15">
      <c r="A32" s="10"/>
      <c r="B32" s="11"/>
      <c r="C32" s="11"/>
      <c r="D32" s="11"/>
      <c r="E32" s="11"/>
      <c r="F32" s="11"/>
      <c r="G32" s="11"/>
      <c r="H32" s="11"/>
      <c r="I32" s="11"/>
      <c r="J32" s="17" t="s">
        <v>23</v>
      </c>
      <c r="K32" s="9">
        <f>K31/12</f>
        <v>0.021062801052284346</v>
      </c>
      <c r="L32" s="9"/>
    </row>
    <row r="33" spans="1:12" ht="15">
      <c r="A33" s="27">
        <v>2011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5">
      <c r="A34" s="8" t="s">
        <v>1</v>
      </c>
      <c r="B34" s="15">
        <v>57.7598487</v>
      </c>
      <c r="C34" s="15">
        <v>4.461</v>
      </c>
      <c r="D34" s="15">
        <v>8.87726839</v>
      </c>
      <c r="E34" s="15">
        <v>0</v>
      </c>
      <c r="F34" s="15">
        <v>7.4074192</v>
      </c>
      <c r="G34" s="16">
        <f aca="true" t="shared" si="12" ref="G34:G45">SUM(B34:F34)</f>
        <v>78.50553629000001</v>
      </c>
      <c r="H34" s="15">
        <f>G34/1770.47</f>
        <v>0.04434163600061001</v>
      </c>
      <c r="I34" s="15">
        <f>(G34-C34-E34)/1770.47</f>
        <v>0.041821966082452686</v>
      </c>
      <c r="J34" s="15">
        <f>21.3/12</f>
        <v>1.7750000000000001</v>
      </c>
      <c r="K34" s="15">
        <f>(G34-J34)/2021</f>
        <v>0.037966618649183576</v>
      </c>
      <c r="L34" s="18">
        <v>-21.9</v>
      </c>
    </row>
    <row r="35" spans="1:12" ht="15">
      <c r="A35" s="8" t="s">
        <v>2</v>
      </c>
      <c r="B35" s="15">
        <v>53.54770719</v>
      </c>
      <c r="C35" s="15">
        <v>5.037</v>
      </c>
      <c r="D35" s="15">
        <v>8.2298928</v>
      </c>
      <c r="E35" s="15">
        <v>0</v>
      </c>
      <c r="F35" s="15">
        <v>5.5904138</v>
      </c>
      <c r="G35" s="16">
        <f t="shared" si="12"/>
        <v>72.40501379</v>
      </c>
      <c r="H35" s="15">
        <f aca="true" t="shared" si="13" ref="H35:H45">G35/1770.47</f>
        <v>0.04089592808124396</v>
      </c>
      <c r="I35" s="15">
        <f aca="true" t="shared" si="14" ref="I35:I45">(G35-C35-E35)/1770.47</f>
        <v>0.03805092082328421</v>
      </c>
      <c r="J35" s="15">
        <f aca="true" t="shared" si="15" ref="J35:J45">21.3/12</f>
        <v>1.7750000000000001</v>
      </c>
      <c r="K35" s="15">
        <f aca="true" t="shared" si="16" ref="K35:K45">(G35-J35)/2021</f>
        <v>0.03494805234537357</v>
      </c>
      <c r="L35" s="18">
        <v>-14.3</v>
      </c>
    </row>
    <row r="36" spans="1:12" ht="15">
      <c r="A36" s="8" t="s">
        <v>3</v>
      </c>
      <c r="B36" s="15">
        <v>32.27873219</v>
      </c>
      <c r="C36" s="15">
        <v>5.997</v>
      </c>
      <c r="D36" s="15">
        <v>4.96100622</v>
      </c>
      <c r="E36" s="15">
        <v>0</v>
      </c>
      <c r="F36" s="15">
        <v>4.09741874</v>
      </c>
      <c r="G36" s="16">
        <f t="shared" si="12"/>
        <v>47.33415715</v>
      </c>
      <c r="H36" s="15">
        <f t="shared" si="13"/>
        <v>0.026735362446130125</v>
      </c>
      <c r="I36" s="15">
        <f t="shared" si="14"/>
        <v>0.023348126288499665</v>
      </c>
      <c r="J36" s="15">
        <f t="shared" si="15"/>
        <v>1.7750000000000001</v>
      </c>
      <c r="K36" s="15">
        <f t="shared" si="16"/>
        <v>0.022542878352300844</v>
      </c>
      <c r="L36" s="18">
        <v>-5.8</v>
      </c>
    </row>
    <row r="37" spans="1:12" ht="15">
      <c r="A37" s="8" t="s">
        <v>4</v>
      </c>
      <c r="B37" s="15">
        <v>22.96460815</v>
      </c>
      <c r="C37" s="15">
        <v>5.631</v>
      </c>
      <c r="D37" s="15">
        <v>3.52949315</v>
      </c>
      <c r="E37" s="15">
        <v>0</v>
      </c>
      <c r="F37" s="15">
        <v>2.32341105</v>
      </c>
      <c r="G37" s="16">
        <f t="shared" si="12"/>
        <v>34.448512349999994</v>
      </c>
      <c r="H37" s="15">
        <f t="shared" si="13"/>
        <v>0.019457269736284713</v>
      </c>
      <c r="I37" s="15">
        <f t="shared" si="14"/>
        <v>0.01627675834665371</v>
      </c>
      <c r="J37" s="15">
        <f t="shared" si="15"/>
        <v>1.7750000000000001</v>
      </c>
      <c r="K37" s="15">
        <f t="shared" si="16"/>
        <v>0.016167002647204352</v>
      </c>
      <c r="L37" s="18">
        <v>6.5</v>
      </c>
    </row>
    <row r="38" spans="1:12" ht="15">
      <c r="A38" s="8" t="s">
        <v>5</v>
      </c>
      <c r="B38" s="15">
        <v>10.34808347</v>
      </c>
      <c r="C38" s="15">
        <v>4.749</v>
      </c>
      <c r="D38" s="15">
        <v>1.59042512</v>
      </c>
      <c r="E38" s="15">
        <v>0</v>
      </c>
      <c r="F38" s="15">
        <v>0.41041489</v>
      </c>
      <c r="G38" s="16">
        <f t="shared" si="12"/>
        <v>17.09792348</v>
      </c>
      <c r="H38" s="15">
        <f t="shared" si="13"/>
        <v>0.009657279411681643</v>
      </c>
      <c r="I38" s="15">
        <f t="shared" si="14"/>
        <v>0.006974940823623105</v>
      </c>
      <c r="J38" s="15">
        <f t="shared" si="15"/>
        <v>1.7750000000000001</v>
      </c>
      <c r="K38" s="15">
        <f t="shared" si="16"/>
        <v>0.007581852290945076</v>
      </c>
      <c r="L38" s="18">
        <v>5.7</v>
      </c>
    </row>
    <row r="39" spans="1:12" ht="15">
      <c r="A39" s="8" t="s">
        <v>6</v>
      </c>
      <c r="B39" s="15">
        <v>4.39516525</v>
      </c>
      <c r="C39" s="15">
        <v>5.421</v>
      </c>
      <c r="D39" s="15">
        <v>0.67550491</v>
      </c>
      <c r="E39" s="15">
        <v>0</v>
      </c>
      <c r="F39" s="15">
        <v>0</v>
      </c>
      <c r="G39" s="16">
        <f t="shared" si="12"/>
        <v>10.491670160000002</v>
      </c>
      <c r="H39" s="15">
        <f t="shared" si="13"/>
        <v>0.005925923715171678</v>
      </c>
      <c r="I39" s="15">
        <f t="shared" si="14"/>
        <v>0.002864024897343644</v>
      </c>
      <c r="J39" s="15">
        <f t="shared" si="15"/>
        <v>1.7750000000000001</v>
      </c>
      <c r="K39" s="15">
        <f t="shared" si="16"/>
        <v>0.004313048075210293</v>
      </c>
      <c r="L39" s="18"/>
    </row>
    <row r="40" spans="1:12" ht="15">
      <c r="A40" s="8" t="s">
        <v>7</v>
      </c>
      <c r="B40" s="15">
        <v>5.38143266</v>
      </c>
      <c r="C40" s="15">
        <v>5.19</v>
      </c>
      <c r="D40" s="15">
        <v>0.82708704</v>
      </c>
      <c r="E40" s="15">
        <v>0</v>
      </c>
      <c r="F40" s="15">
        <v>0</v>
      </c>
      <c r="G40" s="16">
        <f t="shared" si="12"/>
        <v>11.3985197</v>
      </c>
      <c r="H40" s="15">
        <f t="shared" si="13"/>
        <v>0.0064381320779228115</v>
      </c>
      <c r="I40" s="15">
        <f t="shared" si="14"/>
        <v>0.003506707089078041</v>
      </c>
      <c r="J40" s="15">
        <f t="shared" si="15"/>
        <v>1.7750000000000001</v>
      </c>
      <c r="K40" s="15">
        <f t="shared" si="16"/>
        <v>0.004761761355764472</v>
      </c>
      <c r="L40" s="18"/>
    </row>
    <row r="41" spans="1:12" ht="15">
      <c r="A41" s="8" t="s">
        <v>8</v>
      </c>
      <c r="B41" s="15">
        <v>0</v>
      </c>
      <c r="C41" s="15">
        <v>3.114</v>
      </c>
      <c r="D41" s="15">
        <v>0</v>
      </c>
      <c r="E41" s="15">
        <v>0</v>
      </c>
      <c r="F41" s="15">
        <v>0</v>
      </c>
      <c r="G41" s="16">
        <f t="shared" si="12"/>
        <v>3.114</v>
      </c>
      <c r="H41" s="15">
        <f t="shared" si="13"/>
        <v>0.001758854993306862</v>
      </c>
      <c r="I41" s="15">
        <f t="shared" si="14"/>
        <v>0</v>
      </c>
      <c r="J41" s="15">
        <f t="shared" si="15"/>
        <v>1.7750000000000001</v>
      </c>
      <c r="K41" s="15">
        <f t="shared" si="16"/>
        <v>0.0006625432953983175</v>
      </c>
      <c r="L41" s="18"/>
    </row>
    <row r="42" spans="1:12" ht="15">
      <c r="A42" s="8" t="s">
        <v>9</v>
      </c>
      <c r="B42" s="15">
        <v>5.56353751</v>
      </c>
      <c r="C42" s="15">
        <v>5.01</v>
      </c>
      <c r="D42" s="15">
        <v>0</v>
      </c>
      <c r="E42" s="15">
        <v>0</v>
      </c>
      <c r="F42" s="15">
        <v>0</v>
      </c>
      <c r="G42" s="16">
        <f t="shared" si="12"/>
        <v>10.57353751</v>
      </c>
      <c r="H42" s="15">
        <f t="shared" si="13"/>
        <v>0.005972164176744028</v>
      </c>
      <c r="I42" s="15">
        <f t="shared" si="14"/>
        <v>0.003142407106587516</v>
      </c>
      <c r="J42" s="15">
        <f t="shared" si="15"/>
        <v>1.7750000000000001</v>
      </c>
      <c r="K42" s="15">
        <f t="shared" si="16"/>
        <v>0.004353556412666996</v>
      </c>
      <c r="L42" s="18">
        <v>9.7</v>
      </c>
    </row>
    <row r="43" spans="1:12" ht="15">
      <c r="A43" s="8" t="s">
        <v>10</v>
      </c>
      <c r="B43" s="15">
        <v>22.05410837</v>
      </c>
      <c r="C43" s="15">
        <v>5.331</v>
      </c>
      <c r="D43" s="15">
        <v>3.38955595</v>
      </c>
      <c r="E43" s="15">
        <v>0</v>
      </c>
      <c r="F43" s="15">
        <v>1.6669137</v>
      </c>
      <c r="G43" s="16">
        <f t="shared" si="12"/>
        <v>32.44157802</v>
      </c>
      <c r="H43" s="15">
        <f t="shared" si="13"/>
        <v>0.01832370953475631</v>
      </c>
      <c r="I43" s="15">
        <f t="shared" si="14"/>
        <v>0.015312644676272403</v>
      </c>
      <c r="J43" s="15">
        <f t="shared" si="15"/>
        <v>1.7750000000000001</v>
      </c>
      <c r="K43" s="15">
        <f t="shared" si="16"/>
        <v>0.015173962404750125</v>
      </c>
      <c r="L43" s="18">
        <v>5.3</v>
      </c>
    </row>
    <row r="44" spans="1:12" ht="15">
      <c r="A44" s="8" t="s">
        <v>11</v>
      </c>
      <c r="B44" s="15">
        <v>42.66327903</v>
      </c>
      <c r="C44" s="15">
        <v>5.43</v>
      </c>
      <c r="D44" s="15">
        <v>6.5570355</v>
      </c>
      <c r="E44" s="15">
        <v>0.12</v>
      </c>
      <c r="F44" s="15">
        <v>3.11141844</v>
      </c>
      <c r="G44" s="16">
        <f t="shared" si="12"/>
        <v>57.881732969999995</v>
      </c>
      <c r="H44" s="15">
        <f t="shared" si="13"/>
        <v>0.032692862895163426</v>
      </c>
      <c r="I44" s="15">
        <f t="shared" si="14"/>
        <v>0.029558102068942143</v>
      </c>
      <c r="J44" s="15">
        <f t="shared" si="15"/>
        <v>1.7750000000000001</v>
      </c>
      <c r="K44" s="15">
        <f t="shared" si="16"/>
        <v>0.027761866882731318</v>
      </c>
      <c r="L44" s="18">
        <v>-8.5</v>
      </c>
    </row>
    <row r="45" spans="1:12" ht="15">
      <c r="A45" s="8" t="s">
        <v>12</v>
      </c>
      <c r="B45" s="15">
        <v>56.81479047</v>
      </c>
      <c r="C45" s="15">
        <v>6.456</v>
      </c>
      <c r="D45" s="15">
        <v>8.73201982</v>
      </c>
      <c r="E45" s="15">
        <v>0</v>
      </c>
      <c r="F45" s="15">
        <v>7.39741375</v>
      </c>
      <c r="G45" s="16">
        <f t="shared" si="12"/>
        <v>79.40022404</v>
      </c>
      <c r="H45" s="15">
        <f t="shared" si="13"/>
        <v>0.04484697511960101</v>
      </c>
      <c r="I45" s="15">
        <f t="shared" si="14"/>
        <v>0.04120048576931549</v>
      </c>
      <c r="J45" s="15">
        <f t="shared" si="15"/>
        <v>1.7750000000000001</v>
      </c>
      <c r="K45" s="15">
        <f t="shared" si="16"/>
        <v>0.038409314220682826</v>
      </c>
      <c r="L45" s="18"/>
    </row>
    <row r="46" spans="1:12" ht="15">
      <c r="A46" s="14">
        <v>2011</v>
      </c>
      <c r="B46" s="15">
        <f>SUM(B34:B45)</f>
        <v>313.77129299</v>
      </c>
      <c r="C46" s="15">
        <f>SUM(C34:C45)</f>
        <v>61.827</v>
      </c>
      <c r="D46" s="15">
        <f>SUM(D34:D45)</f>
        <v>47.369288899999994</v>
      </c>
      <c r="E46" s="15">
        <f>SUM(E34:E45)</f>
        <v>0.12</v>
      </c>
      <c r="F46" s="15">
        <f>SUM(F34:F45)</f>
        <v>32.00482357</v>
      </c>
      <c r="G46" s="16">
        <f>SUM(G34:G45)</f>
        <v>455.09240545999995</v>
      </c>
      <c r="H46" s="15">
        <f>SUM(H34:H45)</f>
        <v>0.2570460981886166</v>
      </c>
      <c r="I46" s="15">
        <f>SUM(I34:I45)</f>
        <v>0.2220570839720526</v>
      </c>
      <c r="J46" s="15">
        <f>SUM(J34:J45)</f>
        <v>21.299999999999997</v>
      </c>
      <c r="K46" s="15">
        <f>SUM(K34:K45)</f>
        <v>0.2146424569322118</v>
      </c>
      <c r="L46" s="18"/>
    </row>
    <row r="47" spans="1:12" ht="15">
      <c r="A47" s="10"/>
      <c r="B47" s="11"/>
      <c r="C47" s="11"/>
      <c r="D47" s="11"/>
      <c r="E47" s="11"/>
      <c r="F47" s="11"/>
      <c r="G47" s="11"/>
      <c r="H47" s="11"/>
      <c r="I47" s="11"/>
      <c r="J47" s="17" t="s">
        <v>23</v>
      </c>
      <c r="K47" s="9">
        <f>K46/12</f>
        <v>0.01788687141101765</v>
      </c>
      <c r="L47" s="9"/>
    </row>
  </sheetData>
  <sheetProtection/>
  <mergeCells count="9">
    <mergeCell ref="A33:L33"/>
    <mergeCell ref="L2:L3"/>
    <mergeCell ref="A2:A3"/>
    <mergeCell ref="B2:C2"/>
    <mergeCell ref="D2:E2"/>
    <mergeCell ref="H2:H3"/>
    <mergeCell ref="I2:I3"/>
    <mergeCell ref="J2:J3"/>
    <mergeCell ref="K2:K3"/>
  </mergeCells>
  <printOptions/>
  <pageMargins left="0.7" right="0.7" top="0.75" bottom="0.75" header="0.3" footer="0.3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2012-03-29T12:31:08Z</cp:lastPrinted>
  <dcterms:created xsi:type="dcterms:W3CDTF">2011-03-27T16:09:07Z</dcterms:created>
  <dcterms:modified xsi:type="dcterms:W3CDTF">2012-03-29T14:49:28Z</dcterms:modified>
  <cp:category/>
  <cp:version/>
  <cp:contentType/>
  <cp:contentStatus/>
</cp:coreProperties>
</file>