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" sheetId="1" r:id="rId1"/>
    <sheet name="Отчет 2013" sheetId="2" r:id="rId2"/>
  </sheets>
  <definedNames/>
  <calcPr fullCalcOnLoad="1"/>
</workbook>
</file>

<file path=xl/sharedStrings.xml><?xml version="1.0" encoding="utf-8"?>
<sst xmlns="http://schemas.openxmlformats.org/spreadsheetml/2006/main" count="310" uniqueCount="164">
  <si>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</si>
  <si>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</si>
  <si>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</si>
  <si>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</si>
  <si>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</si>
  <si>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</si>
  <si>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</si>
  <si>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</si>
  <si>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</si>
  <si>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</si>
  <si>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</si>
  <si>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</si>
  <si>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</si>
  <si>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</si>
  <si>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</si>
  <si>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</si>
  <si>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</si>
  <si>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</si>
  <si>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</si>
  <si>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</si>
  <si>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</si>
  <si>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</si>
  <si>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</si>
  <si>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</si>
  <si>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</si>
  <si>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</si>
  <si>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</si>
  <si>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</si>
  <si>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</si>
  <si>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</si>
  <si>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</si>
  <si>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</si>
  <si>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</si>
  <si>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</si>
  <si>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</si>
  <si>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</si>
  <si>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</si>
  <si>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</si>
  <si>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</si>
  <si>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</si>
  <si>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</si>
  <si>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</si>
  <si>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</si>
  <si>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</si>
  <si>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</si>
  <si>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</si>
  <si>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</si>
  <si>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</si>
  <si>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</si>
  <si>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</si>
  <si>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</si>
  <si>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</si>
  <si>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</si>
  <si>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</si>
  <si>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</si>
  <si>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</si>
  <si>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</si>
  <si>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</si>
  <si>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ул. Большая Подгорная, 116</t>
  </si>
  <si>
    <t>446,1</t>
  </si>
  <si>
    <t>12 шт.</t>
  </si>
  <si>
    <t>Структура плановых затрат</t>
  </si>
  <si>
    <t>5,6 руб/кв.м/мес</t>
  </si>
  <si>
    <t>5,88 руб/кв.м/мес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</si>
  <si>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</si>
  <si>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</si>
  <si>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</t>
    </r>
    <r>
      <rPr>
        <b/>
        <sz val="8"/>
        <rFont val="Arial Cyr"/>
        <family val="0"/>
      </rPr>
      <t xml:space="preserve"> </t>
    </r>
  </si>
  <si>
    <t>Директор ООО "УК "Ленинский массив"______________________________В.П.Карелин</t>
  </si>
  <si>
    <t>Отчет ООО "УК "Ленинский массив"</t>
  </si>
  <si>
    <t>Кап ремонт.</t>
  </si>
  <si>
    <t>5,35 руб/кв.м/мес</t>
  </si>
  <si>
    <t>Начислено за 2013г.</t>
  </si>
  <si>
    <t>Оплачено  за 2013г.</t>
  </si>
  <si>
    <t>Затраты за 2013г.</t>
  </si>
  <si>
    <t>Итог на 31.12.2013г.</t>
  </si>
  <si>
    <t>по содержанию и ремонту общего имущества в многоквартирном доме за период: 2013г.</t>
  </si>
  <si>
    <t>Сумма за 2013г.</t>
  </si>
  <si>
    <r>
      <t>Механизированная уборка придомовой территории от мусора: вывоз мусорных накоплений, листвы, веток и несанкционированного строительного мусора      –</t>
    </r>
    <r>
      <rPr>
        <sz val="8"/>
        <color indexed="48"/>
        <rFont val="Arial CYR"/>
        <family val="0"/>
      </rPr>
      <t xml:space="preserve">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</si>
  <si>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</si>
  <si>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</t>
    </r>
  </si>
  <si>
    <t>Выполнение перечня  работ по Капитальному Ремонту общего имущества:</t>
  </si>
  <si>
    <t>Доля собственников в проведении капитального ремонта системы электроснабжения</t>
  </si>
  <si>
    <t>23 чел.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</si>
  <si>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снега-выполняется </t>
    </r>
    <r>
      <rPr>
        <sz val="8"/>
        <color indexed="48"/>
        <rFont val="Arial CYR"/>
        <family val="0"/>
      </rPr>
      <t>собственниками самостоятельно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</si>
  <si>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– выполняется собственниками самостоятельно                                                                                </t>
    </r>
  </si>
  <si>
    <r>
      <t>Механизированная уборка придомовой территории от мусора: вывоз мусорных накоплений, листвы, веток и несанкционированного строительного мусора      –</t>
    </r>
    <r>
      <rPr>
        <sz val="8"/>
        <color indexed="48"/>
        <rFont val="Arial CYR"/>
        <family val="0"/>
      </rPr>
      <t xml:space="preserve"> выполняется собственниками самостоятельно                                                                 </t>
    </r>
  </si>
  <si>
    <t>по содержанию и ремонту общего имущества в многоквартирном доме за период: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</si>
  <si>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</si>
  <si>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</si>
  <si>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</si>
  <si>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</si>
  <si>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</si>
  <si>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</si>
  <si>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</si>
  <si>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</si>
  <si>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27 чел.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</si>
  <si>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</si>
  <si>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</si>
  <si>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</si>
  <si>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</si>
  <si>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</si>
  <si>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</si>
  <si>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</si>
  <si>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</si>
  <si>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</si>
  <si>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</si>
  <si>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</si>
  <si>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</si>
  <si>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</si>
  <si>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</si>
  <si>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</si>
  <si>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</si>
  <si>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</si>
  <si>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</si>
  <si>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</si>
  <si>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</si>
  <si>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</si>
  <si>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</si>
  <si>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</si>
  <si>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</si>
  <si>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</si>
  <si>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19.11.14</t>
  </si>
  <si>
    <t>09:00</t>
  </si>
  <si>
    <t>10:00</t>
  </si>
  <si>
    <t>Восстановил частично, нет света в кухне, нужна замена проводов. Отправил по газете.</t>
  </si>
  <si>
    <t/>
  </si>
  <si>
    <t>квартира</t>
  </si>
  <si>
    <t>ул.Б.Подгорная,116</t>
  </si>
  <si>
    <t>Содержание общего имущества</t>
  </si>
  <si>
    <t>СОИ (системы)</t>
  </si>
  <si>
    <t>Электроснабжение</t>
  </si>
  <si>
    <t>18.11.14</t>
  </si>
  <si>
    <t>15:00</t>
  </si>
  <si>
    <t>Утепление чердачного перекрытия.</t>
  </si>
  <si>
    <t>мн.дом</t>
  </si>
  <si>
    <t>Крыши и водосточные системы</t>
  </si>
  <si>
    <t>29.10.14</t>
  </si>
  <si>
    <t>16:00</t>
  </si>
  <si>
    <t>17:00</t>
  </si>
  <si>
    <t>Гуляет "ноль" - сообщил энергетику.</t>
  </si>
  <si>
    <t>07.10.14</t>
  </si>
  <si>
    <t>11:00</t>
  </si>
  <si>
    <t>12:00</t>
  </si>
  <si>
    <t>Составлен акт.</t>
  </si>
  <si>
    <t>СОИ (работы)</t>
  </si>
  <si>
    <t>Технический надзор</t>
  </si>
  <si>
    <t>12.06.14</t>
  </si>
  <si>
    <t>Окос травы - 60 кв.м</t>
  </si>
  <si>
    <t>Бензин  - 0,6л/час.</t>
  </si>
  <si>
    <t>Сезонные работы</t>
  </si>
  <si>
    <t>04.04.14</t>
  </si>
  <si>
    <t>Замена патронов, ламп.</t>
  </si>
  <si>
    <t>Патрон - 2 шт.,лампы - 60 вт. - 2 шт.</t>
  </si>
  <si>
    <t>20.02.14</t>
  </si>
  <si>
    <t>Сброс снежных навесов : кровля - 10 м/п, козырёк - 4 кв.м.</t>
  </si>
  <si>
    <t>24.04.14</t>
  </si>
  <si>
    <t>Составлен акт осмотра.</t>
  </si>
  <si>
    <t>09.01.14</t>
  </si>
  <si>
    <t>11:30</t>
  </si>
  <si>
    <t>Сброс снежных навесов -10м/п,скол сосулек с кровли ж/д -35 м/п.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</si>
  <si>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</si>
  <si>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</t>
    </r>
    <r>
      <rPr>
        <b/>
        <sz val="8"/>
        <rFont val="Arial Cyr"/>
        <family val="0"/>
      </rPr>
      <t>Скос травы (июнь). Утепление чердачного перекрытия (ноябрь)</t>
    </r>
  </si>
  <si>
    <t>0 руб/кв.м/мес</t>
  </si>
  <si>
    <t>5,60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</si>
</sst>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8"/>
      <color indexed="4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9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2" fillId="25" borderId="13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9" borderId="0" xfId="53" applyFill="1" applyAlignment="1">
      <alignment/>
      <protection/>
    </xf>
    <xf numFmtId="0" fontId="0" fillId="29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22" borderId="0" xfId="53" applyFill="1" applyAlignment="1">
      <alignment/>
      <protection/>
    </xf>
    <xf numFmtId="0" fontId="0" fillId="22" borderId="0" xfId="0" applyFill="1" applyAlignment="1">
      <alignment/>
    </xf>
    <xf numFmtId="49" fontId="6" fillId="2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49" fontId="10" fillId="0" borderId="14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10" fillId="0" borderId="0" xfId="0" applyFont="1" applyFill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15" fillId="31" borderId="14" xfId="0" applyFont="1" applyFill="1" applyBorder="1" applyAlignment="1">
      <alignment horizontal="center"/>
    </xf>
    <xf numFmtId="0" fontId="16" fillId="31" borderId="15" xfId="0" applyFont="1" applyFill="1" applyBorder="1" applyAlignment="1">
      <alignment horizontal="center"/>
    </xf>
    <xf numFmtId="0" fontId="16" fillId="31" borderId="16" xfId="0" applyFont="1" applyFill="1" applyBorder="1" applyAlignment="1">
      <alignment horizontal="center"/>
    </xf>
    <xf numFmtId="0" fontId="10" fillId="0" borderId="14" xfId="0" applyNumberFormat="1" applyFont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2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34.25390625" style="33" customWidth="1"/>
  </cols>
  <sheetData>
    <row r="1" spans="1:9" ht="15.75">
      <c r="A1" s="85" t="s">
        <v>68</v>
      </c>
      <c r="B1" s="85"/>
      <c r="C1" s="85"/>
      <c r="D1" s="85"/>
      <c r="E1" s="85"/>
      <c r="F1" s="85"/>
      <c r="G1" s="85"/>
      <c r="H1" s="85"/>
      <c r="I1" s="31"/>
    </row>
    <row r="2" spans="1:9" ht="12.75" customHeight="1">
      <c r="A2" s="86" t="s">
        <v>86</v>
      </c>
      <c r="B2" s="86"/>
      <c r="C2" s="86"/>
      <c r="D2" s="86"/>
      <c r="E2" s="86"/>
      <c r="F2" s="86"/>
      <c r="G2" s="86"/>
      <c r="H2" s="8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58</v>
      </c>
      <c r="C4" s="3"/>
      <c r="D4" s="12"/>
      <c r="E4" s="12" t="s">
        <v>11</v>
      </c>
      <c r="F4" s="13"/>
      <c r="G4" s="14"/>
      <c r="H4" s="30" t="s">
        <v>163</v>
      </c>
      <c r="I4" s="34"/>
    </row>
    <row r="5" spans="1:9" s="15" customFormat="1" ht="11.25">
      <c r="A5" s="12" t="s">
        <v>7</v>
      </c>
      <c r="B5" s="30" t="s">
        <v>59</v>
      </c>
      <c r="C5" s="16"/>
      <c r="D5" s="12"/>
      <c r="E5" s="12" t="s">
        <v>16</v>
      </c>
      <c r="F5" s="13"/>
      <c r="G5" s="14"/>
      <c r="H5" s="30" t="s">
        <v>55</v>
      </c>
      <c r="I5" s="34"/>
    </row>
    <row r="6" spans="1:9" s="15" customFormat="1" ht="11.25">
      <c r="A6" s="12" t="s">
        <v>8</v>
      </c>
      <c r="B6" s="30" t="s">
        <v>95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60</v>
      </c>
      <c r="C7" s="3"/>
      <c r="D7" s="12"/>
      <c r="E7" s="17" t="s">
        <v>13</v>
      </c>
      <c r="F7" s="3"/>
      <c r="G7" s="3"/>
      <c r="H7" s="30" t="s">
        <v>162</v>
      </c>
      <c r="I7" s="34"/>
    </row>
    <row r="8" spans="1:9" s="15" customFormat="1" ht="12.75">
      <c r="A8" s="12" t="s">
        <v>10</v>
      </c>
      <c r="B8" s="30" t="s">
        <v>54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69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87</v>
      </c>
      <c r="B15" s="20">
        <f>11723.52+29977.92</f>
        <v>41701.44</v>
      </c>
      <c r="C15" s="20">
        <v>31476.84</v>
      </c>
      <c r="D15" s="20">
        <v>1211.8</v>
      </c>
      <c r="E15" s="20">
        <f>B15+C15+D15</f>
        <v>74390.08</v>
      </c>
      <c r="F15" s="1"/>
      <c r="G15" s="1"/>
      <c r="H15" s="1"/>
    </row>
    <row r="16" spans="1:8" ht="12.75">
      <c r="A16" s="5" t="s">
        <v>88</v>
      </c>
      <c r="B16" s="20">
        <f>8209.4+18490.12</f>
        <v>26699.519999999997</v>
      </c>
      <c r="C16" s="20">
        <v>22256.59</v>
      </c>
      <c r="D16" s="20">
        <v>0</v>
      </c>
      <c r="E16" s="20">
        <f>B16+C16+D16</f>
        <v>48956.11</v>
      </c>
      <c r="F16" s="1"/>
      <c r="G16" s="1"/>
      <c r="H16" s="1"/>
    </row>
    <row r="17" spans="1:8" ht="12.75">
      <c r="A17" s="5" t="s">
        <v>89</v>
      </c>
      <c r="B17" s="45">
        <f>H49+H56+H61</f>
        <v>39978.18800000001</v>
      </c>
      <c r="C17" s="45">
        <f>H72+H77+H85</f>
        <v>27284.300000000003</v>
      </c>
      <c r="D17" s="45">
        <v>0</v>
      </c>
      <c r="E17" s="45">
        <f>B17+C17+D17</f>
        <v>67262.48800000001</v>
      </c>
      <c r="F17" s="1"/>
      <c r="G17" s="1"/>
      <c r="H17" s="1"/>
    </row>
    <row r="18" spans="1:8" ht="12.75">
      <c r="A18" s="5" t="s">
        <v>90</v>
      </c>
      <c r="B18" s="46">
        <f>B16-B17</f>
        <v>-13278.668000000012</v>
      </c>
      <c r="C18" s="46">
        <f>C16-C17</f>
        <v>-5027.710000000003</v>
      </c>
      <c r="D18" s="46">
        <f>D16-D17</f>
        <v>0</v>
      </c>
      <c r="E18" s="46">
        <f>B18+C18+D18</f>
        <v>-18306.378000000015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43"/>
      <c r="B20" s="87" t="s">
        <v>91</v>
      </c>
      <c r="C20" s="87"/>
      <c r="D20" s="88"/>
      <c r="E20" s="47">
        <f>E18</f>
        <v>-18306.378000000015</v>
      </c>
      <c r="H20" s="8"/>
    </row>
    <row r="21" spans="1:8" ht="6.75" customHeight="1">
      <c r="A21" s="8"/>
      <c r="B21" s="44"/>
      <c r="C21" s="44"/>
      <c r="D21" s="44"/>
      <c r="E21" s="48"/>
      <c r="H21" s="8"/>
    </row>
    <row r="22" spans="1:8" ht="12.75">
      <c r="A22" s="87" t="s">
        <v>92</v>
      </c>
      <c r="B22" s="87"/>
      <c r="C22" s="87"/>
      <c r="D22" s="88"/>
      <c r="E22" s="47">
        <v>-7925.828000000012</v>
      </c>
      <c r="H22" s="8"/>
    </row>
    <row r="23" spans="1:8" ht="5.25" customHeight="1">
      <c r="A23" s="8"/>
      <c r="B23" s="44"/>
      <c r="C23" s="44"/>
      <c r="D23" s="44"/>
      <c r="E23" s="48"/>
      <c r="H23" s="8"/>
    </row>
    <row r="24" spans="1:8" ht="12.75">
      <c r="A24" s="87" t="s">
        <v>93</v>
      </c>
      <c r="B24" s="87"/>
      <c r="C24" s="87"/>
      <c r="D24" s="88"/>
      <c r="E24" s="47">
        <f>E20+E22</f>
        <v>-26232.206000000027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9" t="s">
        <v>61</v>
      </c>
      <c r="B26" s="90"/>
      <c r="C26" s="90"/>
      <c r="D26" s="90"/>
      <c r="E26" s="90"/>
      <c r="F26" s="90"/>
      <c r="G26" s="90"/>
      <c r="H26" s="25" t="s">
        <v>20</v>
      </c>
    </row>
    <row r="27" spans="1:8" ht="12.75" customHeight="1">
      <c r="A27" s="78" t="s">
        <v>21</v>
      </c>
      <c r="B27" s="78"/>
      <c r="C27" s="78"/>
      <c r="D27" s="78"/>
      <c r="E27" s="78"/>
      <c r="F27" s="78"/>
      <c r="G27" s="78"/>
      <c r="H27" s="26">
        <v>5.2</v>
      </c>
    </row>
    <row r="28" spans="1:8" ht="12.75" customHeight="1">
      <c r="A28" s="78" t="s">
        <v>22</v>
      </c>
      <c r="B28" s="78"/>
      <c r="C28" s="78"/>
      <c r="D28" s="78"/>
      <c r="E28" s="78"/>
      <c r="F28" s="78"/>
      <c r="G28" s="78"/>
      <c r="H28" s="26">
        <v>0.4</v>
      </c>
    </row>
    <row r="29" spans="1:8" ht="12.75" customHeight="1">
      <c r="A29" s="78" t="s">
        <v>17</v>
      </c>
      <c r="B29" s="78"/>
      <c r="C29" s="78"/>
      <c r="D29" s="78"/>
      <c r="E29" s="78"/>
      <c r="F29" s="78"/>
      <c r="G29" s="78"/>
      <c r="H29" s="26">
        <v>2.19</v>
      </c>
    </row>
    <row r="30" spans="1:8" ht="12.75" customHeight="1">
      <c r="A30" s="79" t="s">
        <v>18</v>
      </c>
      <c r="B30" s="80"/>
      <c r="C30" s="80"/>
      <c r="D30" s="80"/>
      <c r="E30" s="80"/>
      <c r="F30" s="80"/>
      <c r="G30" s="81"/>
      <c r="H30" s="27">
        <f>SUM(H27:H29)</f>
        <v>7.790000000000001</v>
      </c>
    </row>
    <row r="31" spans="1:8" ht="12.75" customHeight="1">
      <c r="A31" s="78"/>
      <c r="B31" s="78"/>
      <c r="C31" s="78"/>
      <c r="D31" s="78"/>
      <c r="E31" s="78"/>
      <c r="F31" s="78"/>
      <c r="G31" s="78"/>
      <c r="H31" s="26"/>
    </row>
    <row r="32" spans="1:8" ht="12.75" customHeight="1">
      <c r="A32" s="78" t="s">
        <v>23</v>
      </c>
      <c r="B32" s="78"/>
      <c r="C32" s="78"/>
      <c r="D32" s="78"/>
      <c r="E32" s="78"/>
      <c r="F32" s="78"/>
      <c r="G32" s="78"/>
      <c r="H32" s="26">
        <v>4.6</v>
      </c>
    </row>
    <row r="33" spans="1:8" ht="12.75" customHeight="1">
      <c r="A33" s="78" t="s">
        <v>24</v>
      </c>
      <c r="B33" s="78"/>
      <c r="C33" s="78"/>
      <c r="D33" s="78"/>
      <c r="E33" s="78"/>
      <c r="F33" s="78"/>
      <c r="G33" s="78"/>
      <c r="H33" s="26">
        <v>0</v>
      </c>
    </row>
    <row r="34" spans="1:8" ht="12.75" customHeight="1">
      <c r="A34" s="78" t="s">
        <v>25</v>
      </c>
      <c r="B34" s="78"/>
      <c r="C34" s="78"/>
      <c r="D34" s="78"/>
      <c r="E34" s="78"/>
      <c r="F34" s="78"/>
      <c r="G34" s="78"/>
      <c r="H34" s="26">
        <v>1.28</v>
      </c>
    </row>
    <row r="35" spans="1:8" ht="12.75" customHeight="1">
      <c r="A35" s="79" t="s">
        <v>19</v>
      </c>
      <c r="B35" s="80"/>
      <c r="C35" s="80"/>
      <c r="D35" s="80"/>
      <c r="E35" s="80"/>
      <c r="F35" s="80"/>
      <c r="G35" s="81"/>
      <c r="H35" s="27">
        <f>SUM(H32:H34)</f>
        <v>5.88</v>
      </c>
    </row>
    <row r="36" spans="1:8" ht="12.75" customHeight="1">
      <c r="A36" s="78"/>
      <c r="B36" s="78"/>
      <c r="C36" s="78"/>
      <c r="D36" s="78"/>
      <c r="E36" s="78"/>
      <c r="F36" s="78"/>
      <c r="G36" s="78"/>
      <c r="H36" s="26"/>
    </row>
    <row r="37" spans="1:8" ht="12.75" customHeight="1">
      <c r="A37" s="79" t="s">
        <v>28</v>
      </c>
      <c r="B37" s="80"/>
      <c r="C37" s="80"/>
      <c r="D37" s="80"/>
      <c r="E37" s="80"/>
      <c r="F37" s="80"/>
      <c r="G37" s="81"/>
      <c r="H37" s="27">
        <f>H30+H35</f>
        <v>13.670000000000002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3" t="s">
        <v>56</v>
      </c>
      <c r="B39" s="94"/>
      <c r="C39" s="94"/>
      <c r="D39" s="94"/>
      <c r="E39" s="94"/>
      <c r="F39" s="94"/>
      <c r="G39" s="94"/>
      <c r="H39" s="9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94</v>
      </c>
    </row>
    <row r="42" spans="1:10" ht="47.25" customHeight="1">
      <c r="A42" s="75" t="s">
        <v>30</v>
      </c>
      <c r="B42" s="76"/>
      <c r="C42" s="76"/>
      <c r="D42" s="76"/>
      <c r="E42" s="76"/>
      <c r="F42" s="76"/>
      <c r="G42" s="77"/>
      <c r="H42" s="28">
        <f>12*446.1*I42</f>
        <v>12794.148000000003</v>
      </c>
      <c r="I42" s="35">
        <v>2.39</v>
      </c>
      <c r="J42" s="35"/>
    </row>
    <row r="43" spans="1:10" ht="33.75" customHeight="1">
      <c r="A43" s="82" t="s">
        <v>31</v>
      </c>
      <c r="B43" s="83"/>
      <c r="C43" s="83"/>
      <c r="D43" s="83"/>
      <c r="E43" s="83"/>
      <c r="F43" s="83"/>
      <c r="G43" s="84"/>
      <c r="H43" s="28">
        <f aca="true" t="shared" si="0" ref="H43:H48">12*446.1*I43</f>
        <v>3372.5160000000005</v>
      </c>
      <c r="I43" s="35">
        <v>0.63</v>
      </c>
      <c r="J43" s="35"/>
    </row>
    <row r="44" spans="1:10" ht="13.5" customHeight="1">
      <c r="A44" s="91" t="s">
        <v>32</v>
      </c>
      <c r="B44" s="92"/>
      <c r="C44" s="92"/>
      <c r="D44" s="92"/>
      <c r="E44" s="92"/>
      <c r="F44" s="92"/>
      <c r="G44" s="92"/>
      <c r="H44" s="28">
        <f t="shared" si="0"/>
        <v>1820.0880000000004</v>
      </c>
      <c r="I44" s="35">
        <v>0.34</v>
      </c>
      <c r="J44" s="35"/>
    </row>
    <row r="45" spans="1:10" ht="24.75" customHeight="1">
      <c r="A45" s="82" t="s">
        <v>33</v>
      </c>
      <c r="B45" s="83"/>
      <c r="C45" s="83"/>
      <c r="D45" s="83"/>
      <c r="E45" s="83"/>
      <c r="F45" s="83"/>
      <c r="G45" s="84"/>
      <c r="H45" s="28">
        <f t="shared" si="0"/>
        <v>1820.0880000000004</v>
      </c>
      <c r="I45" s="35">
        <v>0.34</v>
      </c>
      <c r="J45" s="35"/>
    </row>
    <row r="46" spans="1:10" ht="13.5" customHeight="1">
      <c r="A46" s="91" t="s">
        <v>34</v>
      </c>
      <c r="B46" s="92"/>
      <c r="C46" s="92"/>
      <c r="D46" s="92"/>
      <c r="E46" s="92"/>
      <c r="F46" s="92"/>
      <c r="G46" s="92"/>
      <c r="H46" s="28">
        <f t="shared" si="0"/>
        <v>963.5760000000001</v>
      </c>
      <c r="I46" s="35">
        <v>0.18</v>
      </c>
      <c r="J46" s="35"/>
    </row>
    <row r="47" spans="1:10" ht="47.25" customHeight="1">
      <c r="A47" s="75" t="s">
        <v>36</v>
      </c>
      <c r="B47" s="76"/>
      <c r="C47" s="76"/>
      <c r="D47" s="76"/>
      <c r="E47" s="76"/>
      <c r="F47" s="76"/>
      <c r="G47" s="77"/>
      <c r="H47" s="28">
        <f t="shared" si="0"/>
        <v>4336.092000000001</v>
      </c>
      <c r="I47" s="35">
        <v>0.81</v>
      </c>
      <c r="J47" s="35"/>
    </row>
    <row r="48" spans="1:10" ht="24.75" customHeight="1">
      <c r="A48" s="82" t="s">
        <v>35</v>
      </c>
      <c r="B48" s="83"/>
      <c r="C48" s="83"/>
      <c r="D48" s="83"/>
      <c r="E48" s="83"/>
      <c r="F48" s="83"/>
      <c r="G48" s="84"/>
      <c r="H48" s="28">
        <f t="shared" si="0"/>
        <v>1124.172</v>
      </c>
      <c r="I48" s="35">
        <v>0.21</v>
      </c>
      <c r="J48" s="35"/>
    </row>
    <row r="49" spans="1:10" ht="12.75">
      <c r="A49" s="6"/>
      <c r="B49" s="7"/>
      <c r="C49" s="7"/>
      <c r="D49" s="7"/>
      <c r="E49" s="7"/>
      <c r="F49" s="7"/>
      <c r="G49" s="7"/>
      <c r="H49" s="29">
        <f>SUM(H42:H48)</f>
        <v>26230.680000000004</v>
      </c>
      <c r="J49" s="33"/>
    </row>
    <row r="50" spans="1:10" ht="6" customHeight="1">
      <c r="A50" s="1"/>
      <c r="B50" s="1"/>
      <c r="C50" s="1"/>
      <c r="D50" s="1"/>
      <c r="E50" s="1"/>
      <c r="F50" s="1"/>
      <c r="G50" s="1"/>
      <c r="H50" s="1"/>
      <c r="J50" s="33"/>
    </row>
    <row r="51" spans="1:10" ht="12.75">
      <c r="A51" s="71" t="s">
        <v>37</v>
      </c>
      <c r="B51" s="72"/>
      <c r="C51" s="72"/>
      <c r="D51" s="73"/>
      <c r="E51" s="73"/>
      <c r="F51" s="73"/>
      <c r="G51" s="74"/>
      <c r="H51" s="4" t="s">
        <v>94</v>
      </c>
      <c r="J51" s="33"/>
    </row>
    <row r="52" spans="1:10" ht="24" customHeight="1">
      <c r="A52" s="75" t="s">
        <v>160</v>
      </c>
      <c r="B52" s="76"/>
      <c r="C52" s="76"/>
      <c r="D52" s="76"/>
      <c r="E52" s="76"/>
      <c r="F52" s="76"/>
      <c r="G52" s="77"/>
      <c r="H52" s="28">
        <v>2024</v>
      </c>
      <c r="I52" s="35">
        <v>0.7</v>
      </c>
      <c r="J52" s="35"/>
    </row>
    <row r="53" spans="1:8" ht="24.75" customHeight="1">
      <c r="A53" s="82" t="s">
        <v>52</v>
      </c>
      <c r="B53" s="83"/>
      <c r="C53" s="83"/>
      <c r="D53" s="83"/>
      <c r="E53" s="83"/>
      <c r="F53" s="83"/>
      <c r="G53" s="84"/>
      <c r="H53" s="28">
        <v>0</v>
      </c>
    </row>
    <row r="54" spans="1:8" ht="24.75" customHeight="1">
      <c r="A54" s="82" t="s">
        <v>53</v>
      </c>
      <c r="B54" s="83"/>
      <c r="C54" s="83"/>
      <c r="D54" s="83"/>
      <c r="E54" s="83"/>
      <c r="F54" s="83"/>
      <c r="G54" s="84"/>
      <c r="H54" s="37">
        <v>0</v>
      </c>
    </row>
    <row r="55" spans="1:8" ht="24" customHeight="1">
      <c r="A55" s="96" t="s">
        <v>64</v>
      </c>
      <c r="B55" s="97"/>
      <c r="C55" s="97"/>
      <c r="D55" s="97"/>
      <c r="E55" s="97"/>
      <c r="F55" s="97"/>
      <c r="G55" s="97"/>
      <c r="H55" s="39">
        <v>0</v>
      </c>
    </row>
    <row r="56" spans="1:8" ht="24" customHeight="1">
      <c r="A56" s="6"/>
      <c r="B56" s="7"/>
      <c r="C56" s="7"/>
      <c r="D56" s="7"/>
      <c r="E56" s="7"/>
      <c r="F56" s="7"/>
      <c r="G56" s="7"/>
      <c r="H56" s="38">
        <f>H52+H53+H54+H55</f>
        <v>2024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94</v>
      </c>
    </row>
    <row r="59" spans="1:9" ht="12.75" customHeight="1">
      <c r="A59" s="75" t="s">
        <v>44</v>
      </c>
      <c r="B59" s="76"/>
      <c r="C59" s="76"/>
      <c r="D59" s="76"/>
      <c r="E59" s="76"/>
      <c r="F59" s="76"/>
      <c r="G59" s="77"/>
      <c r="H59" s="28">
        <f>12*446.1*I59</f>
        <v>11723.508000000002</v>
      </c>
      <c r="I59" s="35">
        <v>2.19</v>
      </c>
    </row>
    <row r="60" spans="1:8" ht="24" customHeight="1">
      <c r="A60" s="75" t="s">
        <v>49</v>
      </c>
      <c r="B60" s="76"/>
      <c r="C60" s="76"/>
      <c r="D60" s="76"/>
      <c r="E60" s="76"/>
      <c r="F60" s="76"/>
      <c r="G60" s="7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11723.508000000002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3" t="s">
        <v>57</v>
      </c>
      <c r="B63" s="94"/>
      <c r="C63" s="94"/>
      <c r="D63" s="94"/>
      <c r="E63" s="94"/>
      <c r="F63" s="94"/>
      <c r="G63" s="94"/>
      <c r="H63" s="9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94</v>
      </c>
    </row>
    <row r="66" spans="1:10" ht="36.75" customHeight="1">
      <c r="A66" s="75" t="s">
        <v>38</v>
      </c>
      <c r="B66" s="76"/>
      <c r="C66" s="76"/>
      <c r="D66" s="76"/>
      <c r="E66" s="76"/>
      <c r="F66" s="76"/>
      <c r="G66" s="77"/>
      <c r="H66" s="28">
        <f aca="true" t="shared" si="1" ref="H66:H71">12*446.1*I66</f>
        <v>8190.396000000002</v>
      </c>
      <c r="I66" s="35">
        <v>1.53</v>
      </c>
      <c r="J66" s="35"/>
    </row>
    <row r="67" spans="1:10" ht="24.75" customHeight="1">
      <c r="A67" s="82" t="s">
        <v>39</v>
      </c>
      <c r="B67" s="83"/>
      <c r="C67" s="83"/>
      <c r="D67" s="83"/>
      <c r="E67" s="83"/>
      <c r="F67" s="83"/>
      <c r="G67" s="84"/>
      <c r="H67" s="28">
        <f t="shared" si="1"/>
        <v>4817.880000000001</v>
      </c>
      <c r="I67" s="35">
        <v>0.9</v>
      </c>
      <c r="J67" s="35"/>
    </row>
    <row r="68" spans="1:10" ht="36.75" customHeight="1">
      <c r="A68" s="75" t="s">
        <v>48</v>
      </c>
      <c r="B68" s="76"/>
      <c r="C68" s="76"/>
      <c r="D68" s="76"/>
      <c r="E68" s="76"/>
      <c r="F68" s="76"/>
      <c r="G68" s="77"/>
      <c r="H68" s="28">
        <f t="shared" si="1"/>
        <v>6745.032000000001</v>
      </c>
      <c r="I68" s="35">
        <v>1.26</v>
      </c>
      <c r="J68" s="35"/>
    </row>
    <row r="69" spans="1:10" ht="24.75" customHeight="1">
      <c r="A69" s="82" t="s">
        <v>40</v>
      </c>
      <c r="B69" s="83"/>
      <c r="C69" s="83"/>
      <c r="D69" s="83"/>
      <c r="E69" s="83"/>
      <c r="F69" s="83"/>
      <c r="G69" s="84"/>
      <c r="H69" s="28">
        <f t="shared" si="1"/>
        <v>2248.344</v>
      </c>
      <c r="I69" s="35">
        <v>0.42</v>
      </c>
      <c r="J69" s="35"/>
    </row>
    <row r="70" spans="1:10" ht="25.5" customHeight="1">
      <c r="A70" s="75" t="s">
        <v>41</v>
      </c>
      <c r="B70" s="76"/>
      <c r="C70" s="76"/>
      <c r="D70" s="76"/>
      <c r="E70" s="76"/>
      <c r="F70" s="76"/>
      <c r="G70" s="77"/>
      <c r="H70" s="28">
        <f t="shared" si="1"/>
        <v>2355.4080000000004</v>
      </c>
      <c r="I70" s="35">
        <v>0.44</v>
      </c>
      <c r="J70" s="35"/>
    </row>
    <row r="71" spans="1:10" ht="24.75" customHeight="1">
      <c r="A71" s="82" t="s">
        <v>42</v>
      </c>
      <c r="B71" s="83"/>
      <c r="C71" s="83"/>
      <c r="D71" s="83"/>
      <c r="E71" s="83"/>
      <c r="F71" s="83"/>
      <c r="G71" s="84"/>
      <c r="H71" s="28">
        <f t="shared" si="1"/>
        <v>1070.64</v>
      </c>
      <c r="I71" s="35">
        <v>0.2</v>
      </c>
      <c r="J71" s="35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25427.700000000004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94</v>
      </c>
    </row>
    <row r="75" spans="1:8" ht="25.5" customHeight="1">
      <c r="A75" s="75" t="s">
        <v>79</v>
      </c>
      <c r="B75" s="76"/>
      <c r="C75" s="76"/>
      <c r="D75" s="76"/>
      <c r="E75" s="76"/>
      <c r="F75" s="76"/>
      <c r="G75" s="77"/>
      <c r="H75" s="28">
        <v>0</v>
      </c>
    </row>
    <row r="76" spans="1:8" ht="34.5" customHeight="1">
      <c r="A76" s="82" t="s">
        <v>65</v>
      </c>
      <c r="B76" s="83"/>
      <c r="C76" s="83"/>
      <c r="D76" s="83"/>
      <c r="E76" s="83"/>
      <c r="F76" s="83"/>
      <c r="G76" s="84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94</v>
      </c>
    </row>
    <row r="80" spans="1:8" ht="23.25" customHeight="1">
      <c r="A80" s="75" t="s">
        <v>84</v>
      </c>
      <c r="B80" s="76"/>
      <c r="C80" s="76"/>
      <c r="D80" s="76"/>
      <c r="E80" s="76"/>
      <c r="F80" s="76"/>
      <c r="G80" s="77"/>
      <c r="H80" s="28">
        <v>0</v>
      </c>
    </row>
    <row r="81" spans="1:8" ht="24.75" customHeight="1">
      <c r="A81" s="75" t="s">
        <v>50</v>
      </c>
      <c r="B81" s="76"/>
      <c r="C81" s="76"/>
      <c r="D81" s="76"/>
      <c r="E81" s="76"/>
      <c r="F81" s="76"/>
      <c r="G81" s="77"/>
      <c r="H81" s="28">
        <v>0</v>
      </c>
    </row>
    <row r="82" spans="1:8" ht="24" customHeight="1">
      <c r="A82" s="99" t="s">
        <v>85</v>
      </c>
      <c r="B82" s="100"/>
      <c r="C82" s="100"/>
      <c r="D82" s="100"/>
      <c r="E82" s="100"/>
      <c r="F82" s="100"/>
      <c r="G82" s="101"/>
      <c r="H82" s="28">
        <v>0</v>
      </c>
    </row>
    <row r="83" spans="1:8" ht="24.75" customHeight="1">
      <c r="A83" s="82" t="s">
        <v>51</v>
      </c>
      <c r="B83" s="83"/>
      <c r="C83" s="83"/>
      <c r="D83" s="83"/>
      <c r="E83" s="83"/>
      <c r="F83" s="83"/>
      <c r="G83" s="84"/>
      <c r="H83" s="28">
        <v>0</v>
      </c>
    </row>
    <row r="84" spans="1:9" ht="35.25" customHeight="1">
      <c r="A84" s="96" t="s">
        <v>161</v>
      </c>
      <c r="B84" s="97"/>
      <c r="C84" s="97"/>
      <c r="D84" s="97"/>
      <c r="E84" s="97"/>
      <c r="F84" s="97"/>
      <c r="G84" s="98"/>
      <c r="H84" s="50">
        <f>536.6+1320</f>
        <v>1856.6</v>
      </c>
      <c r="I84" s="36">
        <v>1.28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1856.6</v>
      </c>
    </row>
    <row r="86" spans="1:8" ht="12.75">
      <c r="A86" s="6"/>
      <c r="B86" s="7"/>
      <c r="C86" s="7"/>
      <c r="D86" s="7"/>
      <c r="E86" s="7"/>
      <c r="F86" s="7"/>
      <c r="G86" s="7"/>
      <c r="H86" s="40"/>
    </row>
    <row r="87" ht="12.75">
      <c r="H87" s="33"/>
    </row>
    <row r="88" ht="12.75">
      <c r="A88" t="s">
        <v>67</v>
      </c>
    </row>
    <row r="93" spans="1:25" ht="12.75">
      <c r="A93" s="49" t="s">
        <v>96</v>
      </c>
      <c r="B93" s="49" t="s">
        <v>97</v>
      </c>
      <c r="C93" s="49" t="s">
        <v>98</v>
      </c>
      <c r="D93" s="49" t="s">
        <v>99</v>
      </c>
      <c r="E93" s="49" t="s">
        <v>100</v>
      </c>
      <c r="F93" s="49" t="s">
        <v>101</v>
      </c>
      <c r="G93" s="49" t="s">
        <v>102</v>
      </c>
      <c r="H93" s="49" t="s">
        <v>103</v>
      </c>
      <c r="I93" s="49" t="s">
        <v>104</v>
      </c>
      <c r="J93" s="49" t="s">
        <v>105</v>
      </c>
      <c r="K93" s="49" t="s">
        <v>106</v>
      </c>
      <c r="L93" s="49" t="s">
        <v>107</v>
      </c>
      <c r="M93" s="49" t="s">
        <v>108</v>
      </c>
      <c r="N93" s="49" t="s">
        <v>109</v>
      </c>
      <c r="O93" s="49" t="s">
        <v>110</v>
      </c>
      <c r="P93" s="49" t="s">
        <v>111</v>
      </c>
      <c r="Q93" s="49" t="s">
        <v>112</v>
      </c>
      <c r="R93" s="49" t="s">
        <v>113</v>
      </c>
      <c r="S93" s="49" t="s">
        <v>114</v>
      </c>
      <c r="T93" s="49" t="s">
        <v>115</v>
      </c>
      <c r="U93" s="49" t="s">
        <v>116</v>
      </c>
      <c r="V93" s="49" t="s">
        <v>117</v>
      </c>
      <c r="W93" s="49" t="s">
        <v>118</v>
      </c>
      <c r="X93" s="49" t="s">
        <v>119</v>
      </c>
      <c r="Y93" s="49" t="s">
        <v>120</v>
      </c>
    </row>
    <row r="94" spans="1:25" s="55" customFormat="1" ht="12.75">
      <c r="A94" s="51">
        <v>5533</v>
      </c>
      <c r="B94" s="51" t="b">
        <v>0</v>
      </c>
      <c r="C94" s="51">
        <v>5438</v>
      </c>
      <c r="D94" s="52" t="s">
        <v>121</v>
      </c>
      <c r="E94" s="52" t="s">
        <v>122</v>
      </c>
      <c r="F94" s="52" t="s">
        <v>123</v>
      </c>
      <c r="G94" s="51">
        <v>1</v>
      </c>
      <c r="H94" s="51">
        <v>1</v>
      </c>
      <c r="I94" s="52" t="s">
        <v>124</v>
      </c>
      <c r="J94" s="52" t="s">
        <v>125</v>
      </c>
      <c r="K94" s="51">
        <v>1</v>
      </c>
      <c r="L94" s="52" t="s">
        <v>126</v>
      </c>
      <c r="M94" s="52" t="s">
        <v>125</v>
      </c>
      <c r="N94" s="53">
        <v>360</v>
      </c>
      <c r="O94" s="54"/>
      <c r="P94" s="54"/>
      <c r="Q94" s="54"/>
      <c r="R94" s="51" t="b">
        <v>1</v>
      </c>
      <c r="S94" s="52" t="s">
        <v>127</v>
      </c>
      <c r="T94" s="52" t="s">
        <v>125</v>
      </c>
      <c r="U94" s="52" t="s">
        <v>128</v>
      </c>
      <c r="V94" s="52" t="s">
        <v>129</v>
      </c>
      <c r="W94" s="52" t="s">
        <v>130</v>
      </c>
      <c r="X94" s="51" t="b">
        <v>0</v>
      </c>
      <c r="Y94" s="51" t="b">
        <v>0</v>
      </c>
    </row>
    <row r="95" spans="1:25" s="70" customFormat="1" ht="12.75">
      <c r="A95" s="66">
        <v>5484</v>
      </c>
      <c r="B95" s="66" t="b">
        <v>0</v>
      </c>
      <c r="C95" s="66">
        <v>5391</v>
      </c>
      <c r="D95" s="67" t="s">
        <v>131</v>
      </c>
      <c r="E95" s="67" t="s">
        <v>122</v>
      </c>
      <c r="F95" s="67" t="s">
        <v>132</v>
      </c>
      <c r="G95" s="66">
        <v>6</v>
      </c>
      <c r="H95" s="66">
        <v>1</v>
      </c>
      <c r="I95" s="67" t="s">
        <v>133</v>
      </c>
      <c r="J95" s="67" t="s">
        <v>125</v>
      </c>
      <c r="K95" s="66">
        <v>1</v>
      </c>
      <c r="L95" s="67" t="s">
        <v>134</v>
      </c>
      <c r="M95" s="67" t="s">
        <v>125</v>
      </c>
      <c r="N95" s="68">
        <v>1320</v>
      </c>
      <c r="O95" s="69"/>
      <c r="P95" s="69"/>
      <c r="Q95" s="69"/>
      <c r="R95" s="66" t="b">
        <v>1</v>
      </c>
      <c r="S95" s="67" t="s">
        <v>127</v>
      </c>
      <c r="T95" s="67" t="s">
        <v>125</v>
      </c>
      <c r="U95" s="67" t="s">
        <v>128</v>
      </c>
      <c r="V95" s="67" t="s">
        <v>129</v>
      </c>
      <c r="W95" s="67" t="s">
        <v>135</v>
      </c>
      <c r="X95" s="66" t="b">
        <v>0</v>
      </c>
      <c r="Y95" s="66" t="b">
        <v>0</v>
      </c>
    </row>
    <row r="96" spans="1:25" s="55" customFormat="1" ht="12.75">
      <c r="A96" s="51">
        <v>5417</v>
      </c>
      <c r="B96" s="51" t="b">
        <v>0</v>
      </c>
      <c r="C96" s="51">
        <v>5324</v>
      </c>
      <c r="D96" s="52" t="s">
        <v>136</v>
      </c>
      <c r="E96" s="52" t="s">
        <v>137</v>
      </c>
      <c r="F96" s="52" t="s">
        <v>138</v>
      </c>
      <c r="G96" s="51">
        <v>1</v>
      </c>
      <c r="H96" s="51">
        <v>1</v>
      </c>
      <c r="I96" s="52" t="s">
        <v>139</v>
      </c>
      <c r="J96" s="52" t="s">
        <v>125</v>
      </c>
      <c r="K96" s="51">
        <v>1</v>
      </c>
      <c r="L96" s="52" t="s">
        <v>126</v>
      </c>
      <c r="M96" s="52" t="s">
        <v>125</v>
      </c>
      <c r="N96" s="53">
        <v>360</v>
      </c>
      <c r="O96" s="54"/>
      <c r="P96" s="54"/>
      <c r="Q96" s="54"/>
      <c r="R96" s="51" t="b">
        <v>1</v>
      </c>
      <c r="S96" s="52" t="s">
        <v>127</v>
      </c>
      <c r="T96" s="52" t="s">
        <v>125</v>
      </c>
      <c r="U96" s="52" t="s">
        <v>128</v>
      </c>
      <c r="V96" s="52" t="s">
        <v>129</v>
      </c>
      <c r="W96" s="52" t="s">
        <v>130</v>
      </c>
      <c r="X96" s="51" t="b">
        <v>0</v>
      </c>
      <c r="Y96" s="51" t="b">
        <v>0</v>
      </c>
    </row>
    <row r="97" spans="1:25" s="55" customFormat="1" ht="12.75">
      <c r="A97" s="51">
        <v>5339</v>
      </c>
      <c r="B97" s="51" t="b">
        <v>0</v>
      </c>
      <c r="C97" s="51">
        <v>5246</v>
      </c>
      <c r="D97" s="52" t="s">
        <v>140</v>
      </c>
      <c r="E97" s="52" t="s">
        <v>141</v>
      </c>
      <c r="F97" s="52" t="s">
        <v>142</v>
      </c>
      <c r="G97" s="51">
        <v>1</v>
      </c>
      <c r="H97" s="51">
        <v>1</v>
      </c>
      <c r="I97" s="52" t="s">
        <v>143</v>
      </c>
      <c r="J97" s="52" t="s">
        <v>125</v>
      </c>
      <c r="K97" s="51">
        <v>1</v>
      </c>
      <c r="L97" s="52" t="s">
        <v>126</v>
      </c>
      <c r="M97" s="52" t="s">
        <v>125</v>
      </c>
      <c r="N97" s="53">
        <v>360</v>
      </c>
      <c r="O97" s="54"/>
      <c r="P97" s="54"/>
      <c r="Q97" s="54"/>
      <c r="R97" s="51" t="b">
        <v>1</v>
      </c>
      <c r="S97" s="52" t="s">
        <v>127</v>
      </c>
      <c r="T97" s="52" t="s">
        <v>125</v>
      </c>
      <c r="U97" s="52" t="s">
        <v>128</v>
      </c>
      <c r="V97" s="52" t="s">
        <v>144</v>
      </c>
      <c r="W97" s="52" t="s">
        <v>145</v>
      </c>
      <c r="X97" s="51" t="b">
        <v>0</v>
      </c>
      <c r="Y97" s="51" t="b">
        <v>0</v>
      </c>
    </row>
    <row r="98" spans="1:25" s="60" customFormat="1" ht="12.75">
      <c r="A98" s="56">
        <v>5052</v>
      </c>
      <c r="B98" s="56" t="b">
        <v>0</v>
      </c>
      <c r="C98" s="56">
        <v>4959</v>
      </c>
      <c r="D98" s="57" t="s">
        <v>146</v>
      </c>
      <c r="E98" s="57" t="s">
        <v>122</v>
      </c>
      <c r="F98" s="57" t="s">
        <v>123</v>
      </c>
      <c r="G98" s="56">
        <v>1</v>
      </c>
      <c r="H98" s="56">
        <v>1</v>
      </c>
      <c r="I98" s="57" t="s">
        <v>147</v>
      </c>
      <c r="J98" s="57" t="s">
        <v>148</v>
      </c>
      <c r="K98" s="56">
        <v>1</v>
      </c>
      <c r="L98" s="57" t="s">
        <v>134</v>
      </c>
      <c r="M98" s="57" t="s">
        <v>125</v>
      </c>
      <c r="N98" s="58">
        <v>536.6</v>
      </c>
      <c r="O98" s="59"/>
      <c r="P98" s="59"/>
      <c r="Q98" s="59"/>
      <c r="R98" s="56" t="b">
        <v>1</v>
      </c>
      <c r="S98" s="57" t="s">
        <v>127</v>
      </c>
      <c r="T98" s="57" t="s">
        <v>125</v>
      </c>
      <c r="U98" s="57" t="s">
        <v>128</v>
      </c>
      <c r="V98" s="57" t="s">
        <v>144</v>
      </c>
      <c r="W98" s="57" t="s">
        <v>149</v>
      </c>
      <c r="X98" s="56" t="b">
        <v>0</v>
      </c>
      <c r="Y98" s="56" t="b">
        <v>0</v>
      </c>
    </row>
    <row r="99" spans="1:25" s="55" customFormat="1" ht="12.75">
      <c r="A99" s="51">
        <v>4810</v>
      </c>
      <c r="B99" s="51" t="b">
        <v>0</v>
      </c>
      <c r="C99" s="51">
        <v>4719</v>
      </c>
      <c r="D99" s="52" t="s">
        <v>150</v>
      </c>
      <c r="E99" s="52" t="s">
        <v>137</v>
      </c>
      <c r="F99" s="52" t="s">
        <v>138</v>
      </c>
      <c r="G99" s="51">
        <v>1</v>
      </c>
      <c r="H99" s="51">
        <v>1</v>
      </c>
      <c r="I99" s="52" t="s">
        <v>151</v>
      </c>
      <c r="J99" s="52" t="s">
        <v>152</v>
      </c>
      <c r="K99" s="51">
        <v>1</v>
      </c>
      <c r="L99" s="52" t="s">
        <v>134</v>
      </c>
      <c r="M99" s="52" t="s">
        <v>125</v>
      </c>
      <c r="N99" s="53">
        <v>400</v>
      </c>
      <c r="O99" s="54"/>
      <c r="P99" s="54"/>
      <c r="Q99" s="54"/>
      <c r="R99" s="51" t="b">
        <v>1</v>
      </c>
      <c r="S99" s="52" t="s">
        <v>127</v>
      </c>
      <c r="T99" s="52" t="s">
        <v>125</v>
      </c>
      <c r="U99" s="52" t="s">
        <v>128</v>
      </c>
      <c r="V99" s="52" t="s">
        <v>129</v>
      </c>
      <c r="W99" s="52" t="s">
        <v>130</v>
      </c>
      <c r="X99" s="51" t="b">
        <v>0</v>
      </c>
      <c r="Y99" s="51" t="b">
        <v>0</v>
      </c>
    </row>
    <row r="100" spans="1:25" s="65" customFormat="1" ht="12.75">
      <c r="A100" s="61">
        <v>4555</v>
      </c>
      <c r="B100" s="61" t="b">
        <v>0</v>
      </c>
      <c r="C100" s="61">
        <v>4468</v>
      </c>
      <c r="D100" s="62" t="s">
        <v>153</v>
      </c>
      <c r="E100" s="62" t="s">
        <v>122</v>
      </c>
      <c r="F100" s="62" t="s">
        <v>123</v>
      </c>
      <c r="G100" s="61">
        <v>1</v>
      </c>
      <c r="H100" s="61">
        <v>2</v>
      </c>
      <c r="I100" s="62" t="s">
        <v>154</v>
      </c>
      <c r="J100" s="62" t="s">
        <v>125</v>
      </c>
      <c r="K100" s="61">
        <v>1</v>
      </c>
      <c r="L100" s="62" t="s">
        <v>134</v>
      </c>
      <c r="M100" s="62" t="s">
        <v>125</v>
      </c>
      <c r="N100" s="63">
        <v>449.1</v>
      </c>
      <c r="O100" s="64"/>
      <c r="P100" s="64"/>
      <c r="Q100" s="64"/>
      <c r="R100" s="61" t="b">
        <v>1</v>
      </c>
      <c r="S100" s="62" t="s">
        <v>127</v>
      </c>
      <c r="T100" s="62" t="s">
        <v>125</v>
      </c>
      <c r="U100" s="62" t="s">
        <v>128</v>
      </c>
      <c r="V100" s="62" t="s">
        <v>144</v>
      </c>
      <c r="W100" s="62" t="s">
        <v>149</v>
      </c>
      <c r="X100" s="61" t="b">
        <v>0</v>
      </c>
      <c r="Y100" s="61" t="b">
        <v>0</v>
      </c>
    </row>
    <row r="101" spans="1:25" s="55" customFormat="1" ht="12.75">
      <c r="A101" s="51">
        <v>4880</v>
      </c>
      <c r="B101" s="51" t="b">
        <v>0</v>
      </c>
      <c r="C101" s="51">
        <v>4788</v>
      </c>
      <c r="D101" s="52" t="s">
        <v>155</v>
      </c>
      <c r="E101" s="52" t="s">
        <v>141</v>
      </c>
      <c r="F101" s="52" t="s">
        <v>142</v>
      </c>
      <c r="G101" s="51">
        <v>1</v>
      </c>
      <c r="H101" s="51">
        <v>1</v>
      </c>
      <c r="I101" s="52" t="s">
        <v>156</v>
      </c>
      <c r="J101" s="52" t="s">
        <v>125</v>
      </c>
      <c r="K101" s="51">
        <v>1</v>
      </c>
      <c r="L101" s="52" t="s">
        <v>126</v>
      </c>
      <c r="M101" s="52" t="s">
        <v>125</v>
      </c>
      <c r="N101" s="53">
        <v>260</v>
      </c>
      <c r="O101" s="54"/>
      <c r="P101" s="54"/>
      <c r="Q101" s="54"/>
      <c r="R101" s="51" t="b">
        <v>1</v>
      </c>
      <c r="S101" s="52" t="s">
        <v>127</v>
      </c>
      <c r="T101" s="52" t="s">
        <v>125</v>
      </c>
      <c r="U101" s="52" t="s">
        <v>128</v>
      </c>
      <c r="V101" s="52" t="s">
        <v>144</v>
      </c>
      <c r="W101" s="52" t="s">
        <v>145</v>
      </c>
      <c r="X101" s="51" t="b">
        <v>0</v>
      </c>
      <c r="Y101" s="51" t="b">
        <v>0</v>
      </c>
    </row>
    <row r="102" spans="1:25" s="65" customFormat="1" ht="12.75">
      <c r="A102" s="61">
        <v>4294</v>
      </c>
      <c r="B102" s="61" t="b">
        <v>0</v>
      </c>
      <c r="C102" s="61">
        <v>4210</v>
      </c>
      <c r="D102" s="62" t="s">
        <v>157</v>
      </c>
      <c r="E102" s="62" t="s">
        <v>141</v>
      </c>
      <c r="F102" s="62" t="s">
        <v>158</v>
      </c>
      <c r="G102" s="64"/>
      <c r="H102" s="61">
        <v>2</v>
      </c>
      <c r="I102" s="62" t="s">
        <v>159</v>
      </c>
      <c r="J102" s="62" t="s">
        <v>125</v>
      </c>
      <c r="K102" s="61">
        <v>1</v>
      </c>
      <c r="L102" s="62" t="s">
        <v>134</v>
      </c>
      <c r="M102" s="62" t="s">
        <v>125</v>
      </c>
      <c r="N102" s="63">
        <v>1575</v>
      </c>
      <c r="O102" s="64"/>
      <c r="P102" s="64"/>
      <c r="Q102" s="64"/>
      <c r="R102" s="61" t="b">
        <v>1</v>
      </c>
      <c r="S102" s="62" t="s">
        <v>127</v>
      </c>
      <c r="T102" s="62" t="s">
        <v>125</v>
      </c>
      <c r="U102" s="62" t="s">
        <v>128</v>
      </c>
      <c r="V102" s="62" t="s">
        <v>144</v>
      </c>
      <c r="W102" s="62" t="s">
        <v>149</v>
      </c>
      <c r="X102" s="61" t="b">
        <v>0</v>
      </c>
      <c r="Y102" s="61" t="b">
        <v>0</v>
      </c>
    </row>
  </sheetData>
  <sheetProtection/>
  <mergeCells count="51">
    <mergeCell ref="A80:G80"/>
    <mergeCell ref="A79:G79"/>
    <mergeCell ref="A81:G81"/>
    <mergeCell ref="A83:G83"/>
    <mergeCell ref="A84:G84"/>
    <mergeCell ref="A82:G82"/>
    <mergeCell ref="A52:G52"/>
    <mergeCell ref="A55:G55"/>
    <mergeCell ref="A53:G53"/>
    <mergeCell ref="A54:G54"/>
    <mergeCell ref="A76:G76"/>
    <mergeCell ref="A60:G60"/>
    <mergeCell ref="A71:G71"/>
    <mergeCell ref="A70:G70"/>
    <mergeCell ref="A74:G74"/>
    <mergeCell ref="A75:G75"/>
    <mergeCell ref="A63:H63"/>
    <mergeCell ref="A69:G69"/>
    <mergeCell ref="A58:G58"/>
    <mergeCell ref="A59:G59"/>
    <mergeCell ref="A66:G66"/>
    <mergeCell ref="A68:G68"/>
    <mergeCell ref="A67:G67"/>
    <mergeCell ref="A65:G65"/>
    <mergeCell ref="A46:G46"/>
    <mergeCell ref="A30:G30"/>
    <mergeCell ref="A39:H39"/>
    <mergeCell ref="A43:G43"/>
    <mergeCell ref="A44:G44"/>
    <mergeCell ref="A34:G34"/>
    <mergeCell ref="A32:G32"/>
    <mergeCell ref="A33:G33"/>
    <mergeCell ref="A29:G29"/>
    <mergeCell ref="B20:D20"/>
    <mergeCell ref="A22:D22"/>
    <mergeCell ref="A24:D24"/>
    <mergeCell ref="A26:G26"/>
    <mergeCell ref="A1:H1"/>
    <mergeCell ref="A2:H2"/>
    <mergeCell ref="A27:G27"/>
    <mergeCell ref="A28:G28"/>
    <mergeCell ref="A51:G51"/>
    <mergeCell ref="A41:G41"/>
    <mergeCell ref="A42:G42"/>
    <mergeCell ref="A31:G31"/>
    <mergeCell ref="A37:G37"/>
    <mergeCell ref="A35:G35"/>
    <mergeCell ref="A36:G36"/>
    <mergeCell ref="A47:G47"/>
    <mergeCell ref="A48:G48"/>
    <mergeCell ref="A45:G45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A68" sqref="A68:G68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5" t="s">
        <v>68</v>
      </c>
      <c r="B1" s="85"/>
      <c r="C1" s="85"/>
      <c r="D1" s="85"/>
      <c r="E1" s="85"/>
      <c r="F1" s="85"/>
      <c r="G1" s="85"/>
      <c r="H1" s="85"/>
      <c r="I1" s="31"/>
    </row>
    <row r="2" spans="1:9" ht="12.75" customHeight="1">
      <c r="A2" s="86" t="s">
        <v>75</v>
      </c>
      <c r="B2" s="86"/>
      <c r="C2" s="86"/>
      <c r="D2" s="86"/>
      <c r="E2" s="86"/>
      <c r="F2" s="86"/>
      <c r="G2" s="86"/>
      <c r="H2" s="8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58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59</v>
      </c>
      <c r="C5" s="16"/>
      <c r="D5" s="12"/>
      <c r="E5" s="12" t="s">
        <v>16</v>
      </c>
      <c r="F5" s="13"/>
      <c r="G5" s="14"/>
      <c r="H5" s="30" t="s">
        <v>55</v>
      </c>
      <c r="I5" s="34"/>
    </row>
    <row r="6" spans="1:9" s="15" customFormat="1" ht="11.25">
      <c r="A6" s="12" t="s">
        <v>8</v>
      </c>
      <c r="B6" s="30" t="s">
        <v>82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60</v>
      </c>
      <c r="C7" s="3"/>
      <c r="D7" s="12"/>
      <c r="E7" s="17" t="s">
        <v>13</v>
      </c>
      <c r="F7" s="3"/>
      <c r="G7" s="3"/>
      <c r="H7" s="30" t="s">
        <v>70</v>
      </c>
      <c r="I7" s="34"/>
    </row>
    <row r="8" spans="1:9" s="15" customFormat="1" ht="12.75">
      <c r="A8" s="12" t="s">
        <v>10</v>
      </c>
      <c r="B8" s="30" t="s">
        <v>54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69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71</v>
      </c>
      <c r="B15" s="20">
        <f>29977.92+11723.52</f>
        <v>41701.44</v>
      </c>
      <c r="C15" s="20">
        <v>31476.84</v>
      </c>
      <c r="D15" s="20">
        <v>242.36</v>
      </c>
      <c r="E15" s="20">
        <f>B15+C15+D15</f>
        <v>73420.64</v>
      </c>
      <c r="F15" s="1"/>
      <c r="G15" s="1"/>
      <c r="H15" s="1"/>
    </row>
    <row r="16" spans="1:8" ht="12.75">
      <c r="A16" s="5" t="s">
        <v>72</v>
      </c>
      <c r="B16" s="20">
        <f>29145.98+11284.05</f>
        <v>40430.03</v>
      </c>
      <c r="C16" s="20">
        <v>31549.52</v>
      </c>
      <c r="D16" s="20">
        <v>0</v>
      </c>
      <c r="E16" s="20">
        <f>B16+C16+D16</f>
        <v>71979.55</v>
      </c>
      <c r="F16" s="1"/>
      <c r="G16" s="1"/>
      <c r="H16" s="1"/>
    </row>
    <row r="17" spans="1:8" ht="12.75">
      <c r="A17" s="5" t="s">
        <v>73</v>
      </c>
      <c r="B17" s="20">
        <f>H49+H56+H61</f>
        <v>37954.18800000001</v>
      </c>
      <c r="C17" s="20">
        <f>H72+H77+H85</f>
        <v>24624.72</v>
      </c>
      <c r="D17" s="20">
        <f>H89</f>
        <v>1398.52</v>
      </c>
      <c r="E17" s="20">
        <f>B17+C17+D17</f>
        <v>63977.42800000001</v>
      </c>
      <c r="F17" s="1"/>
      <c r="G17" s="1"/>
      <c r="H17" s="1"/>
    </row>
    <row r="18" spans="1:8" ht="12.75">
      <c r="A18" s="5" t="s">
        <v>74</v>
      </c>
      <c r="B18" s="20">
        <f>B16-B17</f>
        <v>2475.8419999999896</v>
      </c>
      <c r="C18" s="20">
        <f>C16-C17</f>
        <v>6924.799999999999</v>
      </c>
      <c r="D18" s="20">
        <f>D16-D17</f>
        <v>-1398.52</v>
      </c>
      <c r="E18" s="20">
        <f>B18+C18+D18</f>
        <v>8002.1219999999885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22"/>
      <c r="D20" s="23" t="s">
        <v>5</v>
      </c>
      <c r="E20" s="18">
        <f>E18</f>
        <v>8002.1219999999885</v>
      </c>
      <c r="H20" s="8"/>
    </row>
    <row r="21" spans="2:8" ht="6.75" customHeight="1">
      <c r="B21" s="22"/>
      <c r="D21" s="22"/>
      <c r="E21" s="22"/>
      <c r="H21" s="8"/>
    </row>
    <row r="22" spans="1:8" ht="12.75">
      <c r="A22" s="11"/>
      <c r="B22" s="22"/>
      <c r="D22" s="23" t="s">
        <v>3</v>
      </c>
      <c r="E22" s="18">
        <v>-15927.95</v>
      </c>
      <c r="H22" s="8"/>
    </row>
    <row r="23" spans="2:8" ht="5.25" customHeight="1">
      <c r="B23" s="22"/>
      <c r="D23" s="22"/>
      <c r="E23" s="22"/>
      <c r="H23" s="8"/>
    </row>
    <row r="24" spans="1:8" ht="12.75">
      <c r="A24" s="11"/>
      <c r="B24" s="22"/>
      <c r="D24" s="23" t="s">
        <v>4</v>
      </c>
      <c r="E24" s="18">
        <f>E20+E22</f>
        <v>-7925.828000000012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9" t="s">
        <v>61</v>
      </c>
      <c r="B26" s="90"/>
      <c r="C26" s="90"/>
      <c r="D26" s="90"/>
      <c r="E26" s="90"/>
      <c r="F26" s="90"/>
      <c r="G26" s="90"/>
      <c r="H26" s="25" t="s">
        <v>20</v>
      </c>
    </row>
    <row r="27" spans="1:8" ht="12.75" customHeight="1">
      <c r="A27" s="78" t="s">
        <v>21</v>
      </c>
      <c r="B27" s="78"/>
      <c r="C27" s="78"/>
      <c r="D27" s="78"/>
      <c r="E27" s="78"/>
      <c r="F27" s="78"/>
      <c r="G27" s="78"/>
      <c r="H27" s="26">
        <v>5.2</v>
      </c>
    </row>
    <row r="28" spans="1:8" ht="12.75" customHeight="1">
      <c r="A28" s="78" t="s">
        <v>22</v>
      </c>
      <c r="B28" s="78"/>
      <c r="C28" s="78"/>
      <c r="D28" s="78"/>
      <c r="E28" s="78"/>
      <c r="F28" s="78"/>
      <c r="G28" s="78"/>
      <c r="H28" s="26">
        <v>0.4</v>
      </c>
    </row>
    <row r="29" spans="1:8" ht="12.75" customHeight="1">
      <c r="A29" s="78" t="s">
        <v>17</v>
      </c>
      <c r="B29" s="78"/>
      <c r="C29" s="78"/>
      <c r="D29" s="78"/>
      <c r="E29" s="78"/>
      <c r="F29" s="78"/>
      <c r="G29" s="78"/>
      <c r="H29" s="26">
        <v>2.19</v>
      </c>
    </row>
    <row r="30" spans="1:8" ht="12.75" customHeight="1">
      <c r="A30" s="79" t="s">
        <v>18</v>
      </c>
      <c r="B30" s="80"/>
      <c r="C30" s="80"/>
      <c r="D30" s="80"/>
      <c r="E30" s="80"/>
      <c r="F30" s="80"/>
      <c r="G30" s="81"/>
      <c r="H30" s="27">
        <f>SUM(H27:H29)</f>
        <v>7.790000000000001</v>
      </c>
    </row>
    <row r="31" spans="1:8" ht="12.75" customHeight="1">
      <c r="A31" s="78"/>
      <c r="B31" s="78"/>
      <c r="C31" s="78"/>
      <c r="D31" s="78"/>
      <c r="E31" s="78"/>
      <c r="F31" s="78"/>
      <c r="G31" s="78"/>
      <c r="H31" s="26"/>
    </row>
    <row r="32" spans="1:8" ht="12.75" customHeight="1">
      <c r="A32" s="78" t="s">
        <v>23</v>
      </c>
      <c r="B32" s="78"/>
      <c r="C32" s="78"/>
      <c r="D32" s="78"/>
      <c r="E32" s="78"/>
      <c r="F32" s="78"/>
      <c r="G32" s="78"/>
      <c r="H32" s="26">
        <v>4.6</v>
      </c>
    </row>
    <row r="33" spans="1:8" ht="12.75" customHeight="1">
      <c r="A33" s="78" t="s">
        <v>24</v>
      </c>
      <c r="B33" s="78"/>
      <c r="C33" s="78"/>
      <c r="D33" s="78"/>
      <c r="E33" s="78"/>
      <c r="F33" s="78"/>
      <c r="G33" s="78"/>
      <c r="H33" s="26">
        <v>0</v>
      </c>
    </row>
    <row r="34" spans="1:8" ht="12.75" customHeight="1">
      <c r="A34" s="78" t="s">
        <v>25</v>
      </c>
      <c r="B34" s="78"/>
      <c r="C34" s="78"/>
      <c r="D34" s="78"/>
      <c r="E34" s="78"/>
      <c r="F34" s="78"/>
      <c r="G34" s="78"/>
      <c r="H34" s="26">
        <v>1.28</v>
      </c>
    </row>
    <row r="35" spans="1:8" ht="12.75" customHeight="1">
      <c r="A35" s="79" t="s">
        <v>19</v>
      </c>
      <c r="B35" s="80"/>
      <c r="C35" s="80"/>
      <c r="D35" s="80"/>
      <c r="E35" s="80"/>
      <c r="F35" s="80"/>
      <c r="G35" s="81"/>
      <c r="H35" s="27">
        <f>SUM(H32:H34)</f>
        <v>5.88</v>
      </c>
    </row>
    <row r="36" spans="1:8" ht="12.75" customHeight="1">
      <c r="A36" s="78"/>
      <c r="B36" s="78"/>
      <c r="C36" s="78"/>
      <c r="D36" s="78"/>
      <c r="E36" s="78"/>
      <c r="F36" s="78"/>
      <c r="G36" s="78"/>
      <c r="H36" s="26"/>
    </row>
    <row r="37" spans="1:8" ht="12.75" customHeight="1">
      <c r="A37" s="79" t="s">
        <v>28</v>
      </c>
      <c r="B37" s="80"/>
      <c r="C37" s="80"/>
      <c r="D37" s="80"/>
      <c r="E37" s="80"/>
      <c r="F37" s="80"/>
      <c r="G37" s="81"/>
      <c r="H37" s="27">
        <f>H30+H35</f>
        <v>13.670000000000002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3" t="s">
        <v>56</v>
      </c>
      <c r="B39" s="94"/>
      <c r="C39" s="94"/>
      <c r="D39" s="94"/>
      <c r="E39" s="94"/>
      <c r="F39" s="94"/>
      <c r="G39" s="94"/>
      <c r="H39" s="9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76</v>
      </c>
    </row>
    <row r="42" spans="1:10" ht="47.25" customHeight="1">
      <c r="A42" s="75" t="s">
        <v>30</v>
      </c>
      <c r="B42" s="76"/>
      <c r="C42" s="76"/>
      <c r="D42" s="76"/>
      <c r="E42" s="76"/>
      <c r="F42" s="76"/>
      <c r="G42" s="77"/>
      <c r="H42" s="28">
        <f aca="true" t="shared" si="0" ref="H42:H48">12*446.1*I42</f>
        <v>12794.148000000003</v>
      </c>
      <c r="I42" s="35">
        <v>2.39</v>
      </c>
      <c r="J42" s="35"/>
    </row>
    <row r="43" spans="1:10" ht="24.75" customHeight="1">
      <c r="A43" s="82" t="s">
        <v>31</v>
      </c>
      <c r="B43" s="83"/>
      <c r="C43" s="83"/>
      <c r="D43" s="83"/>
      <c r="E43" s="83"/>
      <c r="F43" s="83"/>
      <c r="G43" s="84"/>
      <c r="H43" s="28">
        <f t="shared" si="0"/>
        <v>3372.5160000000005</v>
      </c>
      <c r="I43" s="35">
        <v>0.63</v>
      </c>
      <c r="J43" s="35"/>
    </row>
    <row r="44" spans="1:10" ht="13.5" customHeight="1">
      <c r="A44" s="91" t="s">
        <v>32</v>
      </c>
      <c r="B44" s="92"/>
      <c r="C44" s="92"/>
      <c r="D44" s="92"/>
      <c r="E44" s="92"/>
      <c r="F44" s="92"/>
      <c r="G44" s="92"/>
      <c r="H44" s="28">
        <f t="shared" si="0"/>
        <v>1820.0880000000004</v>
      </c>
      <c r="I44" s="35">
        <v>0.34</v>
      </c>
      <c r="J44" s="35"/>
    </row>
    <row r="45" spans="1:10" ht="24.75" customHeight="1">
      <c r="A45" s="82" t="s">
        <v>33</v>
      </c>
      <c r="B45" s="83"/>
      <c r="C45" s="83"/>
      <c r="D45" s="83"/>
      <c r="E45" s="83"/>
      <c r="F45" s="83"/>
      <c r="G45" s="84"/>
      <c r="H45" s="28">
        <f t="shared" si="0"/>
        <v>1820.0880000000004</v>
      </c>
      <c r="I45" s="35">
        <v>0.34</v>
      </c>
      <c r="J45" s="35"/>
    </row>
    <row r="46" spans="1:10" ht="13.5" customHeight="1">
      <c r="A46" s="91" t="s">
        <v>34</v>
      </c>
      <c r="B46" s="92"/>
      <c r="C46" s="92"/>
      <c r="D46" s="92"/>
      <c r="E46" s="92"/>
      <c r="F46" s="92"/>
      <c r="G46" s="92"/>
      <c r="H46" s="28">
        <f t="shared" si="0"/>
        <v>963.5760000000001</v>
      </c>
      <c r="I46" s="35">
        <v>0.18</v>
      </c>
      <c r="J46" s="35"/>
    </row>
    <row r="47" spans="1:10" ht="47.25" customHeight="1">
      <c r="A47" s="75" t="s">
        <v>36</v>
      </c>
      <c r="B47" s="76"/>
      <c r="C47" s="76"/>
      <c r="D47" s="76"/>
      <c r="E47" s="76"/>
      <c r="F47" s="76"/>
      <c r="G47" s="77"/>
      <c r="H47" s="28">
        <f t="shared" si="0"/>
        <v>4336.092000000001</v>
      </c>
      <c r="I47" s="35">
        <v>0.81</v>
      </c>
      <c r="J47" s="35"/>
    </row>
    <row r="48" spans="1:10" ht="24.75" customHeight="1">
      <c r="A48" s="82" t="s">
        <v>35</v>
      </c>
      <c r="B48" s="83"/>
      <c r="C48" s="83"/>
      <c r="D48" s="83"/>
      <c r="E48" s="83"/>
      <c r="F48" s="83"/>
      <c r="G48" s="84"/>
      <c r="H48" s="28">
        <f t="shared" si="0"/>
        <v>1124.172</v>
      </c>
      <c r="I48" s="35">
        <v>0.21</v>
      </c>
      <c r="J48" s="35"/>
    </row>
    <row r="49" spans="1:10" ht="12.75">
      <c r="A49" s="6"/>
      <c r="B49" s="7"/>
      <c r="C49" s="7"/>
      <c r="D49" s="7"/>
      <c r="E49" s="7"/>
      <c r="F49" s="7"/>
      <c r="G49" s="7"/>
      <c r="H49" s="29">
        <f>SUM(H42:H48)</f>
        <v>26230.680000000004</v>
      </c>
      <c r="J49" s="33"/>
    </row>
    <row r="50" spans="1:10" ht="6" customHeight="1">
      <c r="A50" s="1"/>
      <c r="B50" s="1"/>
      <c r="C50" s="1"/>
      <c r="D50" s="1"/>
      <c r="E50" s="1"/>
      <c r="F50" s="1"/>
      <c r="G50" s="1"/>
      <c r="H50" s="1"/>
      <c r="J50" s="33"/>
    </row>
    <row r="51" spans="1:10" ht="12.75">
      <c r="A51" s="71" t="s">
        <v>37</v>
      </c>
      <c r="B51" s="72"/>
      <c r="C51" s="72"/>
      <c r="D51" s="73"/>
      <c r="E51" s="73"/>
      <c r="F51" s="73"/>
      <c r="G51" s="74"/>
      <c r="H51" s="4" t="s">
        <v>76</v>
      </c>
      <c r="J51" s="33"/>
    </row>
    <row r="52" spans="1:10" ht="24" customHeight="1">
      <c r="A52" s="75" t="s">
        <v>83</v>
      </c>
      <c r="B52" s="76"/>
      <c r="C52" s="76"/>
      <c r="D52" s="76"/>
      <c r="E52" s="76"/>
      <c r="F52" s="76"/>
      <c r="G52" s="77"/>
      <c r="H52" s="28">
        <v>0</v>
      </c>
      <c r="I52" s="35">
        <v>0.7</v>
      </c>
      <c r="J52" s="35"/>
    </row>
    <row r="53" spans="1:8" ht="24.75" customHeight="1">
      <c r="A53" s="82" t="s">
        <v>52</v>
      </c>
      <c r="B53" s="83"/>
      <c r="C53" s="83"/>
      <c r="D53" s="83"/>
      <c r="E53" s="83"/>
      <c r="F53" s="83"/>
      <c r="G53" s="84"/>
      <c r="H53" s="28">
        <v>0</v>
      </c>
    </row>
    <row r="54" spans="1:8" ht="24.75" customHeight="1">
      <c r="A54" s="82" t="s">
        <v>53</v>
      </c>
      <c r="B54" s="83"/>
      <c r="C54" s="83"/>
      <c r="D54" s="83"/>
      <c r="E54" s="83"/>
      <c r="F54" s="83"/>
      <c r="G54" s="84"/>
      <c r="H54" s="37">
        <v>0</v>
      </c>
    </row>
    <row r="55" spans="1:8" ht="24" customHeight="1">
      <c r="A55" s="96" t="s">
        <v>64</v>
      </c>
      <c r="B55" s="97"/>
      <c r="C55" s="97"/>
      <c r="D55" s="97"/>
      <c r="E55" s="97"/>
      <c r="F55" s="97"/>
      <c r="G55" s="97"/>
      <c r="H55" s="39">
        <v>0</v>
      </c>
    </row>
    <row r="56" spans="1:8" ht="24" customHeight="1">
      <c r="A56" s="6"/>
      <c r="B56" s="7"/>
      <c r="C56" s="7"/>
      <c r="D56" s="7"/>
      <c r="E56" s="7"/>
      <c r="F56" s="7"/>
      <c r="G56" s="7"/>
      <c r="H56" s="38">
        <f>H52+H53+H54+H55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76</v>
      </c>
    </row>
    <row r="59" spans="1:9" ht="12.75" customHeight="1">
      <c r="A59" s="75" t="s">
        <v>44</v>
      </c>
      <c r="B59" s="76"/>
      <c r="C59" s="76"/>
      <c r="D59" s="76"/>
      <c r="E59" s="76"/>
      <c r="F59" s="76"/>
      <c r="G59" s="77"/>
      <c r="H59" s="28">
        <f>12*446.1*I59</f>
        <v>11723.508000000002</v>
      </c>
      <c r="I59" s="35">
        <v>2.19</v>
      </c>
    </row>
    <row r="60" spans="1:8" ht="24" customHeight="1">
      <c r="A60" s="75" t="s">
        <v>49</v>
      </c>
      <c r="B60" s="76"/>
      <c r="C60" s="76"/>
      <c r="D60" s="76"/>
      <c r="E60" s="76"/>
      <c r="F60" s="76"/>
      <c r="G60" s="7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11723.508000000002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3" t="s">
        <v>57</v>
      </c>
      <c r="B63" s="94"/>
      <c r="C63" s="94"/>
      <c r="D63" s="94"/>
      <c r="E63" s="94"/>
      <c r="F63" s="94"/>
      <c r="G63" s="94"/>
      <c r="H63" s="9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76</v>
      </c>
    </row>
    <row r="66" spans="1:10" ht="36.75" customHeight="1">
      <c r="A66" s="75" t="s">
        <v>38</v>
      </c>
      <c r="B66" s="76"/>
      <c r="C66" s="76"/>
      <c r="D66" s="76"/>
      <c r="E66" s="76"/>
      <c r="F66" s="76"/>
      <c r="G66" s="77"/>
      <c r="H66" s="28">
        <f aca="true" t="shared" si="1" ref="H66:H71">12*446.1*I66</f>
        <v>8190.396000000002</v>
      </c>
      <c r="I66" s="35">
        <v>1.53</v>
      </c>
      <c r="J66" s="35"/>
    </row>
    <row r="67" spans="1:10" ht="24.75" customHeight="1">
      <c r="A67" s="82" t="s">
        <v>39</v>
      </c>
      <c r="B67" s="83"/>
      <c r="C67" s="83"/>
      <c r="D67" s="83"/>
      <c r="E67" s="83"/>
      <c r="F67" s="83"/>
      <c r="G67" s="84"/>
      <c r="H67" s="28">
        <f t="shared" si="1"/>
        <v>4014.9000000000005</v>
      </c>
      <c r="I67" s="35">
        <v>0.75</v>
      </c>
      <c r="J67" s="35"/>
    </row>
    <row r="68" spans="1:10" ht="36.75" customHeight="1">
      <c r="A68" s="75" t="s">
        <v>48</v>
      </c>
      <c r="B68" s="76"/>
      <c r="C68" s="76"/>
      <c r="D68" s="76"/>
      <c r="E68" s="76"/>
      <c r="F68" s="76"/>
      <c r="G68" s="77"/>
      <c r="H68" s="28">
        <f t="shared" si="1"/>
        <v>6745.032000000001</v>
      </c>
      <c r="I68" s="35">
        <v>1.26</v>
      </c>
      <c r="J68" s="35"/>
    </row>
    <row r="69" spans="1:10" ht="24.75" customHeight="1">
      <c r="A69" s="82" t="s">
        <v>40</v>
      </c>
      <c r="B69" s="83"/>
      <c r="C69" s="83"/>
      <c r="D69" s="83"/>
      <c r="E69" s="83"/>
      <c r="F69" s="83"/>
      <c r="G69" s="84"/>
      <c r="H69" s="28">
        <f t="shared" si="1"/>
        <v>2248.344</v>
      </c>
      <c r="I69" s="35">
        <v>0.42</v>
      </c>
      <c r="J69" s="35"/>
    </row>
    <row r="70" spans="1:10" ht="25.5" customHeight="1">
      <c r="A70" s="75" t="s">
        <v>41</v>
      </c>
      <c r="B70" s="76"/>
      <c r="C70" s="76"/>
      <c r="D70" s="76"/>
      <c r="E70" s="76"/>
      <c r="F70" s="76"/>
      <c r="G70" s="77"/>
      <c r="H70" s="28">
        <f t="shared" si="1"/>
        <v>2355.4080000000004</v>
      </c>
      <c r="I70" s="35">
        <v>0.44</v>
      </c>
      <c r="J70" s="35"/>
    </row>
    <row r="71" spans="1:10" ht="24.75" customHeight="1">
      <c r="A71" s="82" t="s">
        <v>42</v>
      </c>
      <c r="B71" s="83"/>
      <c r="C71" s="83"/>
      <c r="D71" s="83"/>
      <c r="E71" s="83"/>
      <c r="F71" s="83"/>
      <c r="G71" s="84"/>
      <c r="H71" s="28">
        <f t="shared" si="1"/>
        <v>1070.64</v>
      </c>
      <c r="I71" s="35">
        <v>0.2</v>
      </c>
      <c r="J71" s="35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24624.72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76</v>
      </c>
    </row>
    <row r="75" spans="1:8" ht="36.75" customHeight="1">
      <c r="A75" s="75" t="s">
        <v>79</v>
      </c>
      <c r="B75" s="76"/>
      <c r="C75" s="76"/>
      <c r="D75" s="76"/>
      <c r="E75" s="76"/>
      <c r="F75" s="76"/>
      <c r="G75" s="77"/>
      <c r="H75" s="28">
        <v>0</v>
      </c>
    </row>
    <row r="76" spans="1:8" ht="34.5" customHeight="1">
      <c r="A76" s="82" t="s">
        <v>65</v>
      </c>
      <c r="B76" s="83"/>
      <c r="C76" s="83"/>
      <c r="D76" s="83"/>
      <c r="E76" s="83"/>
      <c r="F76" s="83"/>
      <c r="G76" s="84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76</v>
      </c>
    </row>
    <row r="80" spans="1:8" ht="36" customHeight="1">
      <c r="A80" s="75" t="s">
        <v>78</v>
      </c>
      <c r="B80" s="76"/>
      <c r="C80" s="76"/>
      <c r="D80" s="76"/>
      <c r="E80" s="76"/>
      <c r="F80" s="76"/>
      <c r="G80" s="77"/>
      <c r="H80" s="28">
        <v>0</v>
      </c>
    </row>
    <row r="81" spans="1:8" ht="24.75" customHeight="1">
      <c r="A81" s="75" t="s">
        <v>50</v>
      </c>
      <c r="B81" s="76"/>
      <c r="C81" s="76"/>
      <c r="D81" s="76"/>
      <c r="E81" s="76"/>
      <c r="F81" s="76"/>
      <c r="G81" s="77"/>
      <c r="H81" s="28">
        <v>0</v>
      </c>
    </row>
    <row r="82" spans="1:8" ht="24" customHeight="1">
      <c r="A82" s="99" t="s">
        <v>77</v>
      </c>
      <c r="B82" s="100"/>
      <c r="C82" s="100"/>
      <c r="D82" s="100"/>
      <c r="E82" s="100"/>
      <c r="F82" s="100"/>
      <c r="G82" s="101"/>
      <c r="H82" s="28">
        <v>0</v>
      </c>
    </row>
    <row r="83" spans="1:8" ht="24.75" customHeight="1">
      <c r="A83" s="82" t="s">
        <v>51</v>
      </c>
      <c r="B83" s="83"/>
      <c r="C83" s="83"/>
      <c r="D83" s="83"/>
      <c r="E83" s="83"/>
      <c r="F83" s="83"/>
      <c r="G83" s="84"/>
      <c r="H83" s="28">
        <v>0</v>
      </c>
    </row>
    <row r="84" spans="1:9" ht="35.25" customHeight="1">
      <c r="A84" s="96" t="s">
        <v>66</v>
      </c>
      <c r="B84" s="97"/>
      <c r="C84" s="97"/>
      <c r="D84" s="97"/>
      <c r="E84" s="97"/>
      <c r="F84" s="97"/>
      <c r="G84" s="98"/>
      <c r="H84" s="28">
        <v>0</v>
      </c>
      <c r="I84" s="36">
        <v>1.28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0</v>
      </c>
    </row>
    <row r="86" spans="1:8" ht="12.75">
      <c r="A86" s="6"/>
      <c r="B86" s="7"/>
      <c r="C86" s="7"/>
      <c r="D86" s="7"/>
      <c r="E86" s="7"/>
      <c r="F86" s="7"/>
      <c r="G86" s="7"/>
      <c r="H86" s="40"/>
    </row>
    <row r="87" spans="1:8" ht="12.75">
      <c r="A87" s="71" t="s">
        <v>80</v>
      </c>
      <c r="B87" s="72"/>
      <c r="C87" s="72"/>
      <c r="D87" s="73"/>
      <c r="E87" s="73"/>
      <c r="F87" s="73"/>
      <c r="G87" s="74"/>
      <c r="H87" s="4" t="s">
        <v>76</v>
      </c>
    </row>
    <row r="88" spans="1:8" ht="12.75">
      <c r="A88" s="75" t="s">
        <v>81</v>
      </c>
      <c r="B88" s="76"/>
      <c r="C88" s="76"/>
      <c r="D88" s="76"/>
      <c r="E88" s="76"/>
      <c r="F88" s="76"/>
      <c r="G88" s="77"/>
      <c r="H88" s="28">
        <v>1398.52</v>
      </c>
    </row>
    <row r="89" spans="1:8" ht="12.75">
      <c r="A89" s="41"/>
      <c r="B89" s="42"/>
      <c r="C89" s="42"/>
      <c r="D89" s="42"/>
      <c r="E89" s="42"/>
      <c r="F89" s="42"/>
      <c r="G89" s="42"/>
      <c r="H89" s="29">
        <f>H88</f>
        <v>1398.52</v>
      </c>
    </row>
    <row r="90" ht="12.75">
      <c r="H90" s="33"/>
    </row>
    <row r="91" ht="12.75">
      <c r="A91" t="s">
        <v>67</v>
      </c>
    </row>
  </sheetData>
  <sheetProtection/>
  <mergeCells count="50">
    <mergeCell ref="A26:G26"/>
    <mergeCell ref="A27:G27"/>
    <mergeCell ref="A28:G28"/>
    <mergeCell ref="A29:G29"/>
    <mergeCell ref="A51:G51"/>
    <mergeCell ref="A41:G41"/>
    <mergeCell ref="A42:G42"/>
    <mergeCell ref="A31:G31"/>
    <mergeCell ref="A37:G37"/>
    <mergeCell ref="A35:G35"/>
    <mergeCell ref="A36:G36"/>
    <mergeCell ref="A32:G32"/>
    <mergeCell ref="A33:G33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34:G34"/>
    <mergeCell ref="A58:G58"/>
    <mergeCell ref="A59:G59"/>
    <mergeCell ref="A66:G66"/>
    <mergeCell ref="A68:G68"/>
    <mergeCell ref="A67:G67"/>
    <mergeCell ref="A76:G76"/>
    <mergeCell ref="A60:G60"/>
    <mergeCell ref="A71:G71"/>
    <mergeCell ref="A70:G70"/>
    <mergeCell ref="A65:G65"/>
    <mergeCell ref="A74:G74"/>
    <mergeCell ref="A75:G75"/>
    <mergeCell ref="A63:H63"/>
    <mergeCell ref="A69:G69"/>
    <mergeCell ref="A52:G52"/>
    <mergeCell ref="A55:G55"/>
    <mergeCell ref="A53:G53"/>
    <mergeCell ref="A54:G54"/>
    <mergeCell ref="A87:G87"/>
    <mergeCell ref="A88:G88"/>
    <mergeCell ref="A80:G80"/>
    <mergeCell ref="A79:G79"/>
    <mergeCell ref="A81:G81"/>
    <mergeCell ref="A83:G83"/>
    <mergeCell ref="A84:G84"/>
    <mergeCell ref="A82:G82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2015-04-02T03:22:38Z</dcterms:modified>
  <cp:category/>
  <cp:version/>
  <cp:contentType/>
  <cp:contentStatus/>
</cp:coreProperties>
</file>