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<sst xmlns="http://schemas.openxmlformats.org/spreadsheetml/2006/main" count="325" uniqueCount="179">
  <si>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</si>
  <si>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</si>
  <si>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</si>
  <si>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</si>
  <si>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</si>
  <si>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</si>
  <si>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</si>
  <si>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</si>
  <si>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</si>
  <si>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</si>
  <si>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</si>
  <si>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</si>
  <si>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</si>
  <si>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</si>
  <si>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</si>
  <si>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</si>
  <si>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</si>
  <si>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</si>
  <si>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</si>
  <si>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</si>
  <si>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</si>
  <si>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</si>
  <si>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</si>
  <si>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</si>
  <si>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</si>
  <si>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</si>
  <si>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</si>
  <si>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</si>
  <si>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</si>
  <si>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</si>
  <si>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</si>
  <si>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</si>
  <si>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</si>
  <si>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</si>
  <si>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</si>
  <si>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</si>
  <si>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</si>
  <si>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</si>
  <si>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</si>
  <si>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</si>
  <si>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</si>
  <si>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</si>
  <si>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</si>
  <si>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</si>
  <si>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</si>
  <si>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</si>
  <si>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</si>
  <si>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</si>
  <si>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</si>
  <si>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</si>
  <si>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</si>
  <si>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</si>
  <si>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</si>
  <si>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</si>
  <si>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</si>
  <si>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</si>
  <si>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</si>
  <si>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</si>
  <si>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</si>
  <si>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</si>
  <si>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5,69 руб/кв.м/мес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</si>
  <si>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 выполняется собственниками самостоятельно                                                                                    </t>
    </r>
  </si>
  <si>
    <t>ул. Большая Подгорная,197</t>
  </si>
  <si>
    <t>409,11</t>
  </si>
  <si>
    <t>8 шт.</t>
  </si>
  <si>
    <t>Директор ООО "УК "Ленинский массив"______________________________В.П.Карелин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</si>
  <si>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 </t>
    </r>
    <r>
      <rPr>
        <sz val="8"/>
        <color indexed="48"/>
        <rFont val="Arial Cyr"/>
        <family val="0"/>
      </rPr>
      <t xml:space="preserve">выполняется собственниками самостоятельно                                                                                             </t>
    </r>
    <r>
      <rPr>
        <b/>
        <sz val="8"/>
        <color indexed="48"/>
        <rFont val="Arial Cyr"/>
        <family val="0"/>
      </rPr>
      <t xml:space="preserve"> </t>
    </r>
    <r>
      <rPr>
        <sz val="8"/>
        <color indexed="48"/>
        <rFont val="Arial Cyr"/>
        <family val="0"/>
      </rPr>
      <t xml:space="preserve">                                             </t>
    </r>
    <r>
      <rPr>
        <b/>
        <sz val="8"/>
        <color indexed="48"/>
        <rFont val="Arial Cyr"/>
        <family val="0"/>
      </rPr>
      <t xml:space="preserve">                                                                                  </t>
    </r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</si>
  <si>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</si>
  <si>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</si>
  <si>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</si>
  <si>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</si>
  <si>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</si>
  <si>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</si>
  <si>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</si>
  <si>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</si>
  <si>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26 чел.</t>
  </si>
  <si>
    <t>2,22 руб/кв.м/мес</t>
  </si>
  <si>
    <t>Кап ремонт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</si>
  <si>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>Вывоз мусора с контейнерной площадки  - июль, сентябрь, октябрь                                                                                                                                                                                                                    - Скос травы на придомовой территории- июнь                                                                                                                                                                                                                                                                            –Очистка снега от сарая- март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</si>
  <si>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 выполняется собственниками самостоятельно                                                                                    </t>
    </r>
  </si>
  <si>
    <r>
      <t xml:space="preserve">Благоустройство придомовой территории: </t>
    </r>
    <r>
      <rPr>
        <sz val="8"/>
        <rFont val="Arial Cyr"/>
        <family val="0"/>
      </rPr>
      <t>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0"/>
      </rPr>
      <t xml:space="preserve">–  выполняется собственниками самостоятельно                                                                                    </t>
    </r>
  </si>
  <si>
    <t>Выполнение перечня  работ по Капитальному Ремонту общего имущества:</t>
  </si>
  <si>
    <t>Доля собственников в проведении капитального ремонта системы электроснабжения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</si>
  <si>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>- Сброс  снега с кровли- январь, Скол сосулек - декабрь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</si>
  <si>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 </t>
    </r>
    <r>
      <rPr>
        <sz val="8"/>
        <color indexed="48"/>
        <rFont val="Arial Cyr"/>
        <family val="0"/>
      </rPr>
      <t xml:space="preserve">выполняется собственниками самостоятельно                                                                </t>
    </r>
  </si>
  <si>
    <r>
      <t xml:space="preserve">Благоустройство придомовой территории: </t>
    </r>
    <r>
      <rPr>
        <sz val="8"/>
        <rFont val="Arial Cyr"/>
        <family val="0"/>
      </rPr>
      <t>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0"/>
      </rPr>
      <t xml:space="preserve">–  выполняется собственниками самостоятельно 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</si>
  <si>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 выполняется собственниками самостоятельно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</si>
  <si>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 выполняется собственниками самостоятельно                                                                     </t>
    </r>
  </si>
  <si>
    <t>409,17</t>
  </si>
  <si>
    <t>38 чел.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</si>
  <si>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</si>
  <si>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</si>
  <si>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</si>
  <si>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</si>
  <si>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</si>
  <si>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</si>
  <si>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</si>
  <si>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</si>
  <si>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</si>
  <si>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</si>
  <si>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</si>
  <si>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</si>
  <si>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</si>
  <si>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</si>
  <si>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</si>
  <si>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</si>
  <si>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</si>
  <si>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</si>
  <si>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</si>
  <si>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</si>
  <si>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</si>
  <si>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</si>
  <si>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</si>
  <si>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</si>
  <si>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</si>
  <si>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</si>
  <si>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</si>
  <si>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</si>
  <si>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</si>
  <si>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</si>
  <si>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</si>
  <si>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</si>
  <si>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</si>
  <si>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12.12.14</t>
  </si>
  <si>
    <t>16:00</t>
  </si>
  <si>
    <t>17:00</t>
  </si>
  <si>
    <t>Снятие снежных навесов с кровли ж/д - 20 м/п.</t>
  </si>
  <si>
    <t/>
  </si>
  <si>
    <t>мн.дом</t>
  </si>
  <si>
    <t>ул.Б.Подгорная,197</t>
  </si>
  <si>
    <t>Содержание общего имущества</t>
  </si>
  <si>
    <t>СОИ (системы)</t>
  </si>
  <si>
    <t>Крыши и водосточные системы</t>
  </si>
  <si>
    <t>21.07.14</t>
  </si>
  <si>
    <t>08:00</t>
  </si>
  <si>
    <t>09:00</t>
  </si>
  <si>
    <t>Скос травы на придомовой территории на площади 30 кв.м.</t>
  </si>
  <si>
    <t>бензин - 0,6 л/час.</t>
  </si>
  <si>
    <t>СОИ (работы)</t>
  </si>
  <si>
    <t>Сезонные работы</t>
  </si>
  <si>
    <t>05.06.14</t>
  </si>
  <si>
    <t>10:00</t>
  </si>
  <si>
    <t>Окос травы - 60 кв.м.</t>
  </si>
  <si>
    <t>бензин 0,6л/час.</t>
  </si>
  <si>
    <t>03.03.14</t>
  </si>
  <si>
    <t>11:00</t>
  </si>
  <si>
    <t>12:00</t>
  </si>
  <si>
    <t>Составлен акт обследования э/проводки.</t>
  </si>
  <si>
    <t>квартира</t>
  </si>
  <si>
    <t>Технический надзор</t>
  </si>
  <si>
    <t>20.02.14</t>
  </si>
  <si>
    <t>Отмена заявки.</t>
  </si>
  <si>
    <t>Электроснабжение</t>
  </si>
  <si>
    <t>14.02.14</t>
  </si>
  <si>
    <t>09:30</t>
  </si>
  <si>
    <t>Установка замка на двери чердака.</t>
  </si>
  <si>
    <t>Замок - 1 шт. 50 руб.</t>
  </si>
  <si>
    <t>20.03.14</t>
  </si>
  <si>
    <t>15:30</t>
  </si>
  <si>
    <t>Ремонт потолка в МОП на пл.2 кв.м.Засыпка потолка шлаком в кол-ве 0,5 куб.м.</t>
  </si>
  <si>
    <t>Саморезы 20мм - 30 шт.,саморезы 50мм - 20 шт., профлист - 2 кв.м, засыпка потолка - 0,5 куб.м.</t>
  </si>
  <si>
    <t>Стены и фасады</t>
  </si>
  <si>
    <t>19.03.14</t>
  </si>
  <si>
    <t>13:00</t>
  </si>
  <si>
    <t>16:35</t>
  </si>
  <si>
    <t>Демонтаж потолка в МОП на пл. 2 кв.м</t>
  </si>
  <si>
    <t>См. наряд № 4712 от 20.03.14г.</t>
  </si>
  <si>
    <t>15.01.14</t>
  </si>
  <si>
    <t>Сброс снега  : навесы 10м/п, козырёк - 2 кв.м.</t>
  </si>
  <si>
    <t>10.01.14</t>
  </si>
  <si>
    <t>18:00</t>
  </si>
  <si>
    <t>Демонтаж и установка входной двери, сварочные работы. Сброс воды из системы местного отопления.</t>
  </si>
  <si>
    <t>Оконные и дверные заполнения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</si>
  <si>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 xml:space="preserve">- Сброс  снега </t>
    </r>
  </si>
  <si>
    <t>по содержанию и ремонту общего имущества в многоквартирном доме за период:  2014г.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</si>
  <si>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</t>
    </r>
    <r>
      <rPr>
        <b/>
        <sz val="8"/>
        <rFont val="Arial Cyr"/>
        <family val="0"/>
      </rPr>
      <t xml:space="preserve">-Скос травы на придомовой территории (июнь). Ремонт потолка в МОП (март)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</si>
  <si>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</t>
    </r>
    <r>
      <rPr>
        <b/>
        <sz val="8"/>
        <rFont val="Arial Cyr"/>
        <family val="0"/>
      </rPr>
      <t>Работы по установке входной двери (январь)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</si>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</sst>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color indexed="48"/>
      <name val="Arial Cyr"/>
      <family val="0"/>
    </font>
    <font>
      <b/>
      <sz val="8"/>
      <color indexed="4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9" fillId="0" borderId="0" xfId="0" applyNumberFormat="1" applyFont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29" borderId="0" xfId="53" applyFill="1" applyAlignment="1">
      <alignment/>
      <protection/>
    </xf>
    <xf numFmtId="0" fontId="0" fillId="29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5"/>
  <sheetViews>
    <sheetView tabSelected="1" workbookViewId="0" topLeftCell="A84">
      <selection activeCell="I16" sqref="I16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875" style="33" customWidth="1"/>
    <col min="10" max="10" width="0.2421875" style="0" customWidth="1"/>
  </cols>
  <sheetData>
    <row r="1" spans="1:9" ht="15.75">
      <c r="A1" s="84" t="s">
        <v>68</v>
      </c>
      <c r="B1" s="84"/>
      <c r="C1" s="84"/>
      <c r="D1" s="84"/>
      <c r="E1" s="84"/>
      <c r="F1" s="84"/>
      <c r="G1" s="84"/>
      <c r="H1" s="84"/>
      <c r="I1" s="31"/>
    </row>
    <row r="2" spans="1:9" ht="12.75" customHeight="1">
      <c r="A2" s="85" t="s">
        <v>174</v>
      </c>
      <c r="B2" s="85"/>
      <c r="C2" s="85"/>
      <c r="D2" s="85"/>
      <c r="E2" s="85"/>
      <c r="F2" s="85"/>
      <c r="G2" s="85"/>
      <c r="H2" s="85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62</v>
      </c>
      <c r="C4" s="3"/>
      <c r="D4" s="12"/>
      <c r="E4" s="12" t="s">
        <v>11</v>
      </c>
      <c r="F4" s="13"/>
      <c r="G4" s="14"/>
      <c r="H4" s="30" t="s">
        <v>177</v>
      </c>
      <c r="I4" s="34"/>
    </row>
    <row r="5" spans="1:9" s="15" customFormat="1" ht="11.25">
      <c r="A5" s="12" t="s">
        <v>7</v>
      </c>
      <c r="B5" s="30" t="s">
        <v>88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89</v>
      </c>
      <c r="C6" s="13"/>
      <c r="D6" s="12"/>
      <c r="E6" s="12" t="s">
        <v>12</v>
      </c>
      <c r="F6" s="13"/>
      <c r="G6" s="14"/>
      <c r="H6" s="30" t="s">
        <v>178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76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77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90</v>
      </c>
      <c r="B15" s="20">
        <f>10752.2+61125.08</f>
        <v>71877.28</v>
      </c>
      <c r="C15" s="20">
        <f>0</f>
        <v>0</v>
      </c>
      <c r="D15" s="20">
        <v>485.32</v>
      </c>
      <c r="E15" s="20">
        <f>SUM(B15:D15)</f>
        <v>72362.6</v>
      </c>
      <c r="F15" s="1"/>
      <c r="G15" s="1"/>
      <c r="H15" s="1"/>
    </row>
    <row r="16" spans="1:8" ht="12.75">
      <c r="A16" s="5" t="s">
        <v>91</v>
      </c>
      <c r="B16" s="20">
        <f>3923.65+24038.77</f>
        <v>27962.420000000002</v>
      </c>
      <c r="C16" s="20">
        <v>497.1</v>
      </c>
      <c r="D16" s="20">
        <v>338.91</v>
      </c>
      <c r="E16" s="20">
        <f>SUM(B16:D16)</f>
        <v>28798.43</v>
      </c>
      <c r="F16" s="1"/>
      <c r="G16" s="1"/>
      <c r="H16" s="1"/>
    </row>
    <row r="17" spans="1:8" ht="12.75">
      <c r="A17" s="5" t="s">
        <v>92</v>
      </c>
      <c r="B17" s="43">
        <f>H49+H56+H61</f>
        <v>36148.899600000004</v>
      </c>
      <c r="C17" s="43">
        <f>H72+H77+H85</f>
        <v>28400.181600000004</v>
      </c>
      <c r="D17" s="43">
        <f>H89</f>
        <v>880</v>
      </c>
      <c r="E17" s="43">
        <f>SUM(B17:D17)</f>
        <v>65429.08120000001</v>
      </c>
      <c r="F17" s="1"/>
      <c r="G17" s="1"/>
      <c r="H17" s="1"/>
    </row>
    <row r="18" spans="1:8" ht="12.75">
      <c r="A18" s="5" t="s">
        <v>93</v>
      </c>
      <c r="B18" s="38">
        <f>B15-B17</f>
        <v>35728.380399999995</v>
      </c>
      <c r="C18" s="38">
        <f>C16-C17</f>
        <v>-27903.081600000005</v>
      </c>
      <c r="D18" s="38">
        <v>0</v>
      </c>
      <c r="E18" s="38">
        <f>SUM(B18:D18)</f>
        <v>7825.29879999999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11"/>
      <c r="C20" s="22"/>
      <c r="D20" s="23" t="s">
        <v>94</v>
      </c>
      <c r="E20" s="36">
        <f>E18</f>
        <v>7825.29879999999</v>
      </c>
      <c r="H20" s="8"/>
    </row>
    <row r="21" spans="3:8" ht="6.75" customHeight="1">
      <c r="C21" s="22"/>
      <c r="D21" s="22"/>
      <c r="E21" s="37"/>
      <c r="H21" s="8"/>
    </row>
    <row r="22" spans="1:8" ht="12.75">
      <c r="A22" s="11"/>
      <c r="B22" s="11"/>
      <c r="C22" s="22"/>
      <c r="D22" s="23" t="s">
        <v>95</v>
      </c>
      <c r="E22" s="36">
        <v>-84199.1804</v>
      </c>
      <c r="H22" s="8"/>
    </row>
    <row r="23" spans="3:8" ht="5.25" customHeight="1">
      <c r="C23" s="22"/>
      <c r="D23" s="22"/>
      <c r="E23" s="37"/>
      <c r="H23" s="8"/>
    </row>
    <row r="24" spans="1:8" ht="12.75">
      <c r="A24" s="11"/>
      <c r="B24" s="11"/>
      <c r="C24" s="22"/>
      <c r="D24" s="23" t="s">
        <v>96</v>
      </c>
      <c r="E24" s="36">
        <f>E20+E22</f>
        <v>-76373.88160000001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2" t="s">
        <v>59</v>
      </c>
      <c r="B26" s="93"/>
      <c r="C26" s="93"/>
      <c r="D26" s="93"/>
      <c r="E26" s="93"/>
      <c r="F26" s="93"/>
      <c r="G26" s="93"/>
      <c r="H26" s="25" t="s">
        <v>20</v>
      </c>
    </row>
    <row r="27" spans="1:8" ht="12.75" customHeight="1">
      <c r="A27" s="91" t="s">
        <v>21</v>
      </c>
      <c r="B27" s="91"/>
      <c r="C27" s="91"/>
      <c r="D27" s="91"/>
      <c r="E27" s="91"/>
      <c r="F27" s="91"/>
      <c r="G27" s="91"/>
      <c r="H27" s="26">
        <v>4.99</v>
      </c>
    </row>
    <row r="28" spans="1:8" ht="12.75" customHeight="1">
      <c r="A28" s="91" t="s">
        <v>22</v>
      </c>
      <c r="B28" s="91"/>
      <c r="C28" s="91"/>
      <c r="D28" s="91"/>
      <c r="E28" s="91"/>
      <c r="F28" s="91"/>
      <c r="G28" s="91"/>
      <c r="H28" s="26">
        <v>0.7</v>
      </c>
    </row>
    <row r="29" spans="1:8" ht="12.75" customHeight="1">
      <c r="A29" s="91" t="s">
        <v>17</v>
      </c>
      <c r="B29" s="91"/>
      <c r="C29" s="91"/>
      <c r="D29" s="91"/>
      <c r="E29" s="91"/>
      <c r="F29" s="91"/>
      <c r="G29" s="91"/>
      <c r="H29" s="26">
        <v>2.19</v>
      </c>
    </row>
    <row r="30" spans="1:8" ht="12.75" customHeight="1">
      <c r="A30" s="88" t="s">
        <v>18</v>
      </c>
      <c r="B30" s="89"/>
      <c r="C30" s="89"/>
      <c r="D30" s="89"/>
      <c r="E30" s="89"/>
      <c r="F30" s="89"/>
      <c r="G30" s="90"/>
      <c r="H30" s="27">
        <f>SUM(H27:H29)</f>
        <v>7.880000000000001</v>
      </c>
    </row>
    <row r="31" spans="1:8" ht="12.75" customHeight="1">
      <c r="A31" s="91"/>
      <c r="B31" s="91"/>
      <c r="C31" s="91"/>
      <c r="D31" s="91"/>
      <c r="E31" s="91"/>
      <c r="F31" s="91"/>
      <c r="G31" s="91"/>
      <c r="H31" s="26"/>
    </row>
    <row r="32" spans="1:8" ht="12.75" customHeight="1">
      <c r="A32" s="91" t="s">
        <v>23</v>
      </c>
      <c r="B32" s="91"/>
      <c r="C32" s="91"/>
      <c r="D32" s="91"/>
      <c r="E32" s="91"/>
      <c r="F32" s="91"/>
      <c r="G32" s="91"/>
      <c r="H32" s="26">
        <v>4.54</v>
      </c>
    </row>
    <row r="33" spans="1:8" ht="12.75" customHeight="1">
      <c r="A33" s="91" t="s">
        <v>24</v>
      </c>
      <c r="B33" s="91"/>
      <c r="C33" s="91"/>
      <c r="D33" s="91"/>
      <c r="E33" s="91"/>
      <c r="F33" s="91"/>
      <c r="G33" s="91"/>
      <c r="H33" s="26">
        <v>0</v>
      </c>
    </row>
    <row r="34" spans="1:8" ht="12.75" customHeight="1">
      <c r="A34" s="91" t="s">
        <v>25</v>
      </c>
      <c r="B34" s="91"/>
      <c r="C34" s="91"/>
      <c r="D34" s="91"/>
      <c r="E34" s="91"/>
      <c r="F34" s="91"/>
      <c r="G34" s="91"/>
      <c r="H34" s="26">
        <v>2.22</v>
      </c>
    </row>
    <row r="35" spans="1:8" ht="12.75" customHeight="1">
      <c r="A35" s="88" t="s">
        <v>19</v>
      </c>
      <c r="B35" s="89"/>
      <c r="C35" s="89"/>
      <c r="D35" s="89"/>
      <c r="E35" s="89"/>
      <c r="F35" s="89"/>
      <c r="G35" s="90"/>
      <c r="H35" s="27">
        <f>SUM(H32:H34)</f>
        <v>6.76</v>
      </c>
    </row>
    <row r="36" spans="1:8" ht="12.75" customHeight="1">
      <c r="A36" s="91"/>
      <c r="B36" s="91"/>
      <c r="C36" s="91"/>
      <c r="D36" s="91"/>
      <c r="E36" s="91"/>
      <c r="F36" s="91"/>
      <c r="G36" s="91"/>
      <c r="H36" s="26"/>
    </row>
    <row r="37" spans="1:11" ht="12.75" customHeight="1">
      <c r="A37" s="88" t="s">
        <v>28</v>
      </c>
      <c r="B37" s="89"/>
      <c r="C37" s="89"/>
      <c r="D37" s="89"/>
      <c r="E37" s="89"/>
      <c r="F37" s="89"/>
      <c r="G37" s="90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1" t="s">
        <v>57</v>
      </c>
      <c r="B39" s="82"/>
      <c r="C39" s="82"/>
      <c r="D39" s="82"/>
      <c r="E39" s="82"/>
      <c r="F39" s="82"/>
      <c r="G39" s="82"/>
      <c r="H39" s="83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5" t="s">
        <v>29</v>
      </c>
      <c r="B41" s="66"/>
      <c r="C41" s="66"/>
      <c r="D41" s="67"/>
      <c r="E41" s="67"/>
      <c r="F41" s="67"/>
      <c r="G41" s="68"/>
      <c r="H41" s="4" t="s">
        <v>97</v>
      </c>
    </row>
    <row r="42" spans="1:10" ht="47.25" customHeight="1">
      <c r="A42" s="69" t="s">
        <v>30</v>
      </c>
      <c r="B42" s="70"/>
      <c r="C42" s="70"/>
      <c r="D42" s="70"/>
      <c r="E42" s="70"/>
      <c r="F42" s="70"/>
      <c r="G42" s="71"/>
      <c r="H42" s="28">
        <f>12*B5*I42</f>
        <v>11734.9956</v>
      </c>
      <c r="I42" s="35">
        <v>2.39</v>
      </c>
      <c r="J42" s="39"/>
    </row>
    <row r="43" spans="1:10" ht="36.75" customHeight="1">
      <c r="A43" s="75" t="s">
        <v>31</v>
      </c>
      <c r="B43" s="76"/>
      <c r="C43" s="76"/>
      <c r="D43" s="76"/>
      <c r="E43" s="76"/>
      <c r="F43" s="76"/>
      <c r="G43" s="77"/>
      <c r="H43" s="28">
        <f>12*B5*I43</f>
        <v>3093.3252</v>
      </c>
      <c r="I43" s="35">
        <v>0.63</v>
      </c>
      <c r="J43" s="39"/>
    </row>
    <row r="44" spans="1:10" ht="13.5" customHeight="1">
      <c r="A44" s="86" t="s">
        <v>32</v>
      </c>
      <c r="B44" s="87"/>
      <c r="C44" s="87"/>
      <c r="D44" s="87"/>
      <c r="E44" s="87"/>
      <c r="F44" s="87"/>
      <c r="G44" s="87"/>
      <c r="H44" s="28">
        <f>12*B5*I44</f>
        <v>1669.4136</v>
      </c>
      <c r="I44" s="35">
        <v>0.34</v>
      </c>
      <c r="J44" s="39"/>
    </row>
    <row r="45" spans="1:10" ht="24.75" customHeight="1">
      <c r="A45" s="75" t="s">
        <v>33</v>
      </c>
      <c r="B45" s="76"/>
      <c r="C45" s="76"/>
      <c r="D45" s="76"/>
      <c r="E45" s="76"/>
      <c r="F45" s="76"/>
      <c r="G45" s="77"/>
      <c r="H45" s="28">
        <f>12*B5*I45</f>
        <v>1669.4136</v>
      </c>
      <c r="I45" s="35">
        <v>0.34</v>
      </c>
      <c r="J45" s="39"/>
    </row>
    <row r="46" spans="1:10" ht="13.5" customHeight="1">
      <c r="A46" s="86" t="s">
        <v>34</v>
      </c>
      <c r="B46" s="87"/>
      <c r="C46" s="87"/>
      <c r="D46" s="87"/>
      <c r="E46" s="87"/>
      <c r="F46" s="87"/>
      <c r="G46" s="87"/>
      <c r="H46" s="28">
        <f>12*B5*I46</f>
        <v>883.8072</v>
      </c>
      <c r="I46" s="35">
        <v>0.18</v>
      </c>
      <c r="J46" s="39"/>
    </row>
    <row r="47" spans="1:10" ht="47.25" customHeight="1">
      <c r="A47" s="69" t="s">
        <v>36</v>
      </c>
      <c r="B47" s="70"/>
      <c r="C47" s="70"/>
      <c r="D47" s="70"/>
      <c r="E47" s="70"/>
      <c r="F47" s="70"/>
      <c r="G47" s="71"/>
      <c r="H47" s="28">
        <f>12*B5*I47</f>
        <v>4320.8352</v>
      </c>
      <c r="I47" s="35">
        <v>0.88</v>
      </c>
      <c r="J47" s="39"/>
    </row>
    <row r="48" spans="1:10" ht="24.75" customHeight="1">
      <c r="A48" s="75" t="s">
        <v>35</v>
      </c>
      <c r="B48" s="76"/>
      <c r="C48" s="76"/>
      <c r="D48" s="76"/>
      <c r="E48" s="76"/>
      <c r="F48" s="76"/>
      <c r="G48" s="77"/>
      <c r="H48" s="28">
        <f>12*B5*I48</f>
        <v>1129.3092000000001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24501.0996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5" t="s">
        <v>37</v>
      </c>
      <c r="B51" s="66"/>
      <c r="C51" s="66"/>
      <c r="D51" s="67"/>
      <c r="E51" s="67"/>
      <c r="F51" s="67"/>
      <c r="G51" s="68"/>
      <c r="H51" s="4" t="s">
        <v>97</v>
      </c>
    </row>
    <row r="52" spans="1:9" ht="24.75" customHeight="1">
      <c r="A52" s="69" t="s">
        <v>173</v>
      </c>
      <c r="B52" s="70"/>
      <c r="C52" s="70"/>
      <c r="D52" s="70"/>
      <c r="E52" s="70"/>
      <c r="F52" s="70"/>
      <c r="G52" s="71"/>
      <c r="H52" s="28">
        <v>895.6</v>
      </c>
      <c r="I52" s="35">
        <v>0.7</v>
      </c>
    </row>
    <row r="53" spans="1:8" ht="24.75" customHeight="1">
      <c r="A53" s="75" t="s">
        <v>52</v>
      </c>
      <c r="B53" s="76"/>
      <c r="C53" s="76"/>
      <c r="D53" s="76"/>
      <c r="E53" s="76"/>
      <c r="F53" s="76"/>
      <c r="G53" s="77"/>
      <c r="H53" s="28">
        <v>0</v>
      </c>
    </row>
    <row r="54" spans="1:8" ht="24.75" customHeight="1">
      <c r="A54" s="75" t="s">
        <v>53</v>
      </c>
      <c r="B54" s="76"/>
      <c r="C54" s="76"/>
      <c r="D54" s="76"/>
      <c r="E54" s="76"/>
      <c r="F54" s="76"/>
      <c r="G54" s="77"/>
      <c r="H54" s="28">
        <v>0</v>
      </c>
    </row>
    <row r="55" spans="1:8" ht="36" customHeight="1">
      <c r="A55" s="75" t="s">
        <v>54</v>
      </c>
      <c r="B55" s="76"/>
      <c r="C55" s="76"/>
      <c r="D55" s="76"/>
      <c r="E55" s="76"/>
      <c r="F55" s="76"/>
      <c r="G55" s="7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895.6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5" t="s">
        <v>45</v>
      </c>
      <c r="B58" s="66"/>
      <c r="C58" s="66"/>
      <c r="D58" s="67"/>
      <c r="E58" s="67"/>
      <c r="F58" s="67"/>
      <c r="G58" s="68"/>
      <c r="H58" s="4" t="s">
        <v>97</v>
      </c>
    </row>
    <row r="59" spans="1:9" ht="12.75" customHeight="1">
      <c r="A59" s="69" t="s">
        <v>44</v>
      </c>
      <c r="B59" s="70"/>
      <c r="C59" s="70"/>
      <c r="D59" s="70"/>
      <c r="E59" s="70"/>
      <c r="F59" s="70"/>
      <c r="G59" s="71"/>
      <c r="H59" s="28">
        <v>10752.2</v>
      </c>
      <c r="I59" s="35">
        <v>2.19</v>
      </c>
    </row>
    <row r="60" spans="1:8" ht="24" customHeight="1">
      <c r="A60" s="69" t="s">
        <v>49</v>
      </c>
      <c r="B60" s="70"/>
      <c r="C60" s="70"/>
      <c r="D60" s="70"/>
      <c r="E60" s="70"/>
      <c r="F60" s="70"/>
      <c r="G60" s="71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10752.2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1" t="s">
        <v>58</v>
      </c>
      <c r="B63" s="82"/>
      <c r="C63" s="82"/>
      <c r="D63" s="82"/>
      <c r="E63" s="82"/>
      <c r="F63" s="82"/>
      <c r="G63" s="82"/>
      <c r="H63" s="83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5" t="s">
        <v>43</v>
      </c>
      <c r="B65" s="66"/>
      <c r="C65" s="66"/>
      <c r="D65" s="67"/>
      <c r="E65" s="67"/>
      <c r="F65" s="67"/>
      <c r="G65" s="68"/>
      <c r="H65" s="4" t="s">
        <v>97</v>
      </c>
    </row>
    <row r="66" spans="1:10" ht="36.75" customHeight="1">
      <c r="A66" s="69" t="s">
        <v>38</v>
      </c>
      <c r="B66" s="70"/>
      <c r="C66" s="70"/>
      <c r="D66" s="70"/>
      <c r="E66" s="70"/>
      <c r="F66" s="70"/>
      <c r="G66" s="71"/>
      <c r="H66" s="28">
        <f>12*B5*I66</f>
        <v>5744.7468</v>
      </c>
      <c r="I66" s="35">
        <v>1.17</v>
      </c>
      <c r="J66" s="39"/>
    </row>
    <row r="67" spans="1:10" ht="24.75" customHeight="1">
      <c r="A67" s="75" t="s">
        <v>39</v>
      </c>
      <c r="B67" s="76"/>
      <c r="C67" s="76"/>
      <c r="D67" s="76"/>
      <c r="E67" s="76"/>
      <c r="F67" s="76"/>
      <c r="G67" s="77"/>
      <c r="H67" s="28">
        <f>12*B5*I67</f>
        <v>5155.542</v>
      </c>
      <c r="I67" s="35">
        <v>1.05</v>
      </c>
      <c r="J67" s="39"/>
    </row>
    <row r="68" spans="1:10" ht="36.75" customHeight="1">
      <c r="A68" s="69" t="s">
        <v>48</v>
      </c>
      <c r="B68" s="70"/>
      <c r="C68" s="70"/>
      <c r="D68" s="70"/>
      <c r="E68" s="70"/>
      <c r="F68" s="70"/>
      <c r="G68" s="71"/>
      <c r="H68" s="28">
        <f>12*B5*I68</f>
        <v>6186.6504</v>
      </c>
      <c r="I68" s="35">
        <v>1.26</v>
      </c>
      <c r="J68" s="39"/>
    </row>
    <row r="69" spans="1:10" ht="24.75" customHeight="1">
      <c r="A69" s="75" t="s">
        <v>40</v>
      </c>
      <c r="B69" s="76"/>
      <c r="C69" s="76"/>
      <c r="D69" s="76"/>
      <c r="E69" s="76"/>
      <c r="F69" s="76"/>
      <c r="G69" s="77"/>
      <c r="H69" s="28">
        <f>12*B5*I69</f>
        <v>2062.2167999999997</v>
      </c>
      <c r="I69" s="35">
        <v>0.42</v>
      </c>
      <c r="J69" s="39"/>
    </row>
    <row r="70" spans="1:10" ht="25.5" customHeight="1">
      <c r="A70" s="69" t="s">
        <v>41</v>
      </c>
      <c r="B70" s="70"/>
      <c r="C70" s="70"/>
      <c r="D70" s="70"/>
      <c r="E70" s="70"/>
      <c r="F70" s="70"/>
      <c r="G70" s="71"/>
      <c r="H70" s="28">
        <f>12*B5*I70</f>
        <v>2160.4176</v>
      </c>
      <c r="I70" s="35">
        <v>0.44</v>
      </c>
      <c r="J70" s="39"/>
    </row>
    <row r="71" spans="1:10" ht="24.75" customHeight="1">
      <c r="A71" s="75" t="s">
        <v>42</v>
      </c>
      <c r="B71" s="76"/>
      <c r="C71" s="76"/>
      <c r="D71" s="76"/>
      <c r="E71" s="76"/>
      <c r="F71" s="76"/>
      <c r="G71" s="77"/>
      <c r="H71" s="28">
        <f>12*B5*I71</f>
        <v>982.008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22291.5816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5" t="s">
        <v>46</v>
      </c>
      <c r="B74" s="66"/>
      <c r="C74" s="66"/>
      <c r="D74" s="67"/>
      <c r="E74" s="67"/>
      <c r="F74" s="67"/>
      <c r="G74" s="68"/>
      <c r="H74" s="4" t="s">
        <v>97</v>
      </c>
    </row>
    <row r="75" spans="1:8" ht="36" customHeight="1">
      <c r="A75" s="69" t="s">
        <v>84</v>
      </c>
      <c r="B75" s="70"/>
      <c r="C75" s="70"/>
      <c r="D75" s="70"/>
      <c r="E75" s="70"/>
      <c r="F75" s="70"/>
      <c r="G75" s="71"/>
      <c r="H75" s="28">
        <v>0</v>
      </c>
    </row>
    <row r="76" spans="1:8" ht="34.5" customHeight="1">
      <c r="A76" s="75" t="s">
        <v>51</v>
      </c>
      <c r="B76" s="76"/>
      <c r="C76" s="76"/>
      <c r="D76" s="76"/>
      <c r="E76" s="76"/>
      <c r="F76" s="76"/>
      <c r="G76" s="7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5" t="s">
        <v>47</v>
      </c>
      <c r="B79" s="66"/>
      <c r="C79" s="66"/>
      <c r="D79" s="67"/>
      <c r="E79" s="67"/>
      <c r="F79" s="67"/>
      <c r="G79" s="68"/>
      <c r="H79" s="4" t="s">
        <v>97</v>
      </c>
    </row>
    <row r="80" spans="1:8" ht="24.75" customHeight="1">
      <c r="A80" s="72" t="s">
        <v>85</v>
      </c>
      <c r="B80" s="73"/>
      <c r="C80" s="73"/>
      <c r="D80" s="73"/>
      <c r="E80" s="73"/>
      <c r="F80" s="73"/>
      <c r="G80" s="74"/>
      <c r="H80" s="28">
        <v>0</v>
      </c>
    </row>
    <row r="81" spans="1:8" ht="24.75" customHeight="1">
      <c r="A81" s="69" t="s">
        <v>86</v>
      </c>
      <c r="B81" s="70"/>
      <c r="C81" s="70"/>
      <c r="D81" s="70"/>
      <c r="E81" s="70"/>
      <c r="F81" s="70"/>
      <c r="G81" s="71"/>
      <c r="H81" s="28">
        <v>0</v>
      </c>
    </row>
    <row r="82" spans="1:8" ht="27" customHeight="1">
      <c r="A82" s="78" t="s">
        <v>87</v>
      </c>
      <c r="B82" s="79"/>
      <c r="C82" s="79"/>
      <c r="D82" s="79"/>
      <c r="E82" s="79"/>
      <c r="F82" s="79"/>
      <c r="G82" s="80"/>
      <c r="H82" s="28">
        <v>0</v>
      </c>
    </row>
    <row r="83" spans="1:8" ht="24.75" customHeight="1">
      <c r="A83" s="75" t="s">
        <v>176</v>
      </c>
      <c r="B83" s="76"/>
      <c r="C83" s="76"/>
      <c r="D83" s="76"/>
      <c r="E83" s="76"/>
      <c r="F83" s="76"/>
      <c r="G83" s="77"/>
      <c r="H83" s="28">
        <v>2120</v>
      </c>
    </row>
    <row r="84" spans="1:10" ht="36" customHeight="1">
      <c r="A84" s="78" t="s">
        <v>175</v>
      </c>
      <c r="B84" s="79"/>
      <c r="C84" s="79"/>
      <c r="D84" s="79"/>
      <c r="E84" s="79"/>
      <c r="F84" s="79"/>
      <c r="G84" s="80"/>
      <c r="H84" s="28">
        <f>854.6+3134</f>
        <v>3988.6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6108.6</v>
      </c>
    </row>
    <row r="86" ht="9" customHeight="1">
      <c r="H86" s="33"/>
    </row>
    <row r="87" spans="1:8" ht="12.75">
      <c r="A87" s="65" t="s">
        <v>81</v>
      </c>
      <c r="B87" s="66"/>
      <c r="C87" s="66"/>
      <c r="D87" s="67"/>
      <c r="E87" s="67"/>
      <c r="F87" s="67"/>
      <c r="G87" s="68"/>
      <c r="H87" s="4" t="s">
        <v>97</v>
      </c>
    </row>
    <row r="88" spans="1:8" ht="12.75">
      <c r="A88" s="69" t="s">
        <v>82</v>
      </c>
      <c r="B88" s="70"/>
      <c r="C88" s="70"/>
      <c r="D88" s="70"/>
      <c r="E88" s="70"/>
      <c r="F88" s="70"/>
      <c r="G88" s="71"/>
      <c r="H88" s="28">
        <v>880</v>
      </c>
    </row>
    <row r="89" spans="1:8" ht="12.75">
      <c r="A89" s="40"/>
      <c r="B89" s="41"/>
      <c r="C89" s="41"/>
      <c r="D89" s="41"/>
      <c r="E89" s="41"/>
      <c r="F89" s="41"/>
      <c r="G89" s="41"/>
      <c r="H89" s="29">
        <f>H88</f>
        <v>880</v>
      </c>
    </row>
    <row r="90" spans="1:8" ht="12.75">
      <c r="A90" s="40"/>
      <c r="B90" s="41"/>
      <c r="C90" s="41"/>
      <c r="D90" s="41"/>
      <c r="E90" s="41"/>
      <c r="F90" s="41"/>
      <c r="G90" s="41"/>
      <c r="H90" s="42"/>
    </row>
    <row r="91" ht="12.75">
      <c r="A91" t="s">
        <v>65</v>
      </c>
    </row>
    <row r="93" ht="10.5" customHeight="1"/>
    <row r="94" ht="12.75" hidden="1"/>
    <row r="95" spans="1:25" ht="12.75" hidden="1">
      <c r="A95" s="44" t="s">
        <v>98</v>
      </c>
      <c r="B95" s="44" t="s">
        <v>99</v>
      </c>
      <c r="C95" s="44" t="s">
        <v>100</v>
      </c>
      <c r="D95" s="44" t="s">
        <v>101</v>
      </c>
      <c r="E95" s="44" t="s">
        <v>102</v>
      </c>
      <c r="F95" s="44" t="s">
        <v>103</v>
      </c>
      <c r="G95" s="44" t="s">
        <v>104</v>
      </c>
      <c r="H95" s="44" t="s">
        <v>105</v>
      </c>
      <c r="I95" s="44" t="s">
        <v>106</v>
      </c>
      <c r="J95" s="44" t="s">
        <v>107</v>
      </c>
      <c r="K95" s="44" t="s">
        <v>108</v>
      </c>
      <c r="L95" s="44" t="s">
        <v>109</v>
      </c>
      <c r="M95" s="44" t="s">
        <v>110</v>
      </c>
      <c r="N95" s="44" t="s">
        <v>111</v>
      </c>
      <c r="O95" s="44" t="s">
        <v>112</v>
      </c>
      <c r="P95" s="44" t="s">
        <v>113</v>
      </c>
      <c r="Q95" s="44" t="s">
        <v>114</v>
      </c>
      <c r="R95" s="44" t="s">
        <v>115</v>
      </c>
      <c r="S95" s="44" t="s">
        <v>116</v>
      </c>
      <c r="T95" s="44" t="s">
        <v>117</v>
      </c>
      <c r="U95" s="44" t="s">
        <v>118</v>
      </c>
      <c r="V95" s="44" t="s">
        <v>119</v>
      </c>
      <c r="W95" s="44" t="s">
        <v>120</v>
      </c>
      <c r="X95" s="44" t="s">
        <v>121</v>
      </c>
      <c r="Y95" s="44" t="s">
        <v>122</v>
      </c>
    </row>
    <row r="96" spans="1:25" s="59" customFormat="1" ht="12.75" hidden="1">
      <c r="A96" s="55">
        <v>5591</v>
      </c>
      <c r="B96" s="55" t="b">
        <v>0</v>
      </c>
      <c r="C96" s="55">
        <v>5494</v>
      </c>
      <c r="D96" s="56" t="s">
        <v>123</v>
      </c>
      <c r="E96" s="56" t="s">
        <v>124</v>
      </c>
      <c r="F96" s="56" t="s">
        <v>125</v>
      </c>
      <c r="G96" s="55">
        <v>1</v>
      </c>
      <c r="H96" s="55">
        <v>2</v>
      </c>
      <c r="I96" s="56" t="s">
        <v>126</v>
      </c>
      <c r="J96" s="56" t="s">
        <v>127</v>
      </c>
      <c r="K96" s="55">
        <v>1</v>
      </c>
      <c r="L96" s="56" t="s">
        <v>128</v>
      </c>
      <c r="M96" s="56" t="s">
        <v>127</v>
      </c>
      <c r="N96" s="57">
        <v>495.6</v>
      </c>
      <c r="O96" s="58"/>
      <c r="P96" s="58"/>
      <c r="Q96" s="58"/>
      <c r="R96" s="55" t="b">
        <v>1</v>
      </c>
      <c r="S96" s="56" t="s">
        <v>129</v>
      </c>
      <c r="T96" s="56" t="s">
        <v>127</v>
      </c>
      <c r="U96" s="56" t="s">
        <v>130</v>
      </c>
      <c r="V96" s="56" t="s">
        <v>131</v>
      </c>
      <c r="W96" s="56" t="s">
        <v>132</v>
      </c>
      <c r="X96" s="55" t="b">
        <v>0</v>
      </c>
      <c r="Y96" s="55" t="b">
        <v>0</v>
      </c>
    </row>
    <row r="97" spans="1:25" s="54" customFormat="1" ht="12.75" hidden="1">
      <c r="A97" s="50">
        <v>5157</v>
      </c>
      <c r="B97" s="50" t="b">
        <v>0</v>
      </c>
      <c r="C97" s="50">
        <v>5064</v>
      </c>
      <c r="D97" s="51" t="s">
        <v>133</v>
      </c>
      <c r="E97" s="51" t="s">
        <v>134</v>
      </c>
      <c r="F97" s="51" t="s">
        <v>135</v>
      </c>
      <c r="G97" s="50">
        <v>1</v>
      </c>
      <c r="H97" s="50">
        <v>1</v>
      </c>
      <c r="I97" s="51" t="s">
        <v>136</v>
      </c>
      <c r="J97" s="51" t="s">
        <v>137</v>
      </c>
      <c r="K97" s="50">
        <v>1</v>
      </c>
      <c r="L97" s="51" t="s">
        <v>128</v>
      </c>
      <c r="M97" s="51" t="s">
        <v>127</v>
      </c>
      <c r="N97" s="52">
        <v>318</v>
      </c>
      <c r="O97" s="53"/>
      <c r="P97" s="53"/>
      <c r="Q97" s="53"/>
      <c r="R97" s="50" t="b">
        <v>1</v>
      </c>
      <c r="S97" s="51" t="s">
        <v>129</v>
      </c>
      <c r="T97" s="51" t="s">
        <v>127</v>
      </c>
      <c r="U97" s="51" t="s">
        <v>130</v>
      </c>
      <c r="V97" s="51" t="s">
        <v>138</v>
      </c>
      <c r="W97" s="51" t="s">
        <v>139</v>
      </c>
      <c r="X97" s="50" t="b">
        <v>0</v>
      </c>
      <c r="Y97" s="50" t="b">
        <v>0</v>
      </c>
    </row>
    <row r="98" spans="1:25" s="54" customFormat="1" ht="12.75" hidden="1">
      <c r="A98" s="50">
        <v>5041</v>
      </c>
      <c r="B98" s="50" t="b">
        <v>0</v>
      </c>
      <c r="C98" s="50">
        <v>4948</v>
      </c>
      <c r="D98" s="51" t="s">
        <v>140</v>
      </c>
      <c r="E98" s="51" t="s">
        <v>135</v>
      </c>
      <c r="F98" s="51" t="s">
        <v>141</v>
      </c>
      <c r="G98" s="50">
        <v>1</v>
      </c>
      <c r="H98" s="50">
        <v>1</v>
      </c>
      <c r="I98" s="51" t="s">
        <v>142</v>
      </c>
      <c r="J98" s="51" t="s">
        <v>143</v>
      </c>
      <c r="K98" s="50">
        <v>1</v>
      </c>
      <c r="L98" s="51" t="s">
        <v>128</v>
      </c>
      <c r="M98" s="51" t="s">
        <v>127</v>
      </c>
      <c r="N98" s="52">
        <v>536.6</v>
      </c>
      <c r="O98" s="53"/>
      <c r="P98" s="53"/>
      <c r="Q98" s="53"/>
      <c r="R98" s="50" t="b">
        <v>1</v>
      </c>
      <c r="S98" s="51" t="s">
        <v>129</v>
      </c>
      <c r="T98" s="51" t="s">
        <v>127</v>
      </c>
      <c r="U98" s="51" t="s">
        <v>130</v>
      </c>
      <c r="V98" s="51" t="s">
        <v>138</v>
      </c>
      <c r="W98" s="51" t="s">
        <v>139</v>
      </c>
      <c r="X98" s="50" t="b">
        <v>0</v>
      </c>
      <c r="Y98" s="50" t="b">
        <v>0</v>
      </c>
    </row>
    <row r="99" spans="1:25" s="49" customFormat="1" ht="12.75" hidden="1">
      <c r="A99" s="45">
        <v>4603</v>
      </c>
      <c r="B99" s="45" t="b">
        <v>0</v>
      </c>
      <c r="C99" s="45">
        <v>4515</v>
      </c>
      <c r="D99" s="46" t="s">
        <v>144</v>
      </c>
      <c r="E99" s="46" t="s">
        <v>145</v>
      </c>
      <c r="F99" s="46" t="s">
        <v>146</v>
      </c>
      <c r="G99" s="45">
        <v>1</v>
      </c>
      <c r="H99" s="45">
        <v>1</v>
      </c>
      <c r="I99" s="46" t="s">
        <v>147</v>
      </c>
      <c r="J99" s="46" t="s">
        <v>127</v>
      </c>
      <c r="K99" s="45">
        <v>1</v>
      </c>
      <c r="L99" s="46" t="s">
        <v>148</v>
      </c>
      <c r="M99" s="46" t="s">
        <v>127</v>
      </c>
      <c r="N99" s="47">
        <v>260</v>
      </c>
      <c r="O99" s="48"/>
      <c r="P99" s="48"/>
      <c r="Q99" s="48"/>
      <c r="R99" s="45" t="b">
        <v>1</v>
      </c>
      <c r="S99" s="46" t="s">
        <v>129</v>
      </c>
      <c r="T99" s="46" t="s">
        <v>127</v>
      </c>
      <c r="U99" s="46" t="s">
        <v>130</v>
      </c>
      <c r="V99" s="46" t="s">
        <v>138</v>
      </c>
      <c r="W99" s="46" t="s">
        <v>149</v>
      </c>
      <c r="X99" s="45" t="b">
        <v>0</v>
      </c>
      <c r="Y99" s="45" t="b">
        <v>0</v>
      </c>
    </row>
    <row r="100" spans="1:25" s="49" customFormat="1" ht="12.75" hidden="1">
      <c r="A100" s="45">
        <v>4589</v>
      </c>
      <c r="B100" s="45" t="b">
        <v>0</v>
      </c>
      <c r="C100" s="45">
        <v>4501</v>
      </c>
      <c r="D100" s="46" t="s">
        <v>150</v>
      </c>
      <c r="E100" s="46" t="s">
        <v>125</v>
      </c>
      <c r="F100" s="46" t="s">
        <v>127</v>
      </c>
      <c r="G100" s="48"/>
      <c r="H100" s="45">
        <v>1</v>
      </c>
      <c r="I100" s="46" t="s">
        <v>151</v>
      </c>
      <c r="J100" s="46" t="s">
        <v>127</v>
      </c>
      <c r="K100" s="45">
        <v>1</v>
      </c>
      <c r="L100" s="46" t="s">
        <v>148</v>
      </c>
      <c r="M100" s="46" t="s">
        <v>127</v>
      </c>
      <c r="N100" s="48"/>
      <c r="O100" s="48"/>
      <c r="P100" s="48"/>
      <c r="Q100" s="48"/>
      <c r="R100" s="45" t="b">
        <v>1</v>
      </c>
      <c r="S100" s="46" t="s">
        <v>129</v>
      </c>
      <c r="T100" s="46" t="s">
        <v>127</v>
      </c>
      <c r="U100" s="46" t="s">
        <v>130</v>
      </c>
      <c r="V100" s="46" t="s">
        <v>131</v>
      </c>
      <c r="W100" s="46" t="s">
        <v>152</v>
      </c>
      <c r="X100" s="45" t="b">
        <v>0</v>
      </c>
      <c r="Y100" s="45" t="b">
        <v>0</v>
      </c>
    </row>
    <row r="101" spans="1:25" s="49" customFormat="1" ht="12.75" hidden="1">
      <c r="A101" s="45">
        <v>4525</v>
      </c>
      <c r="B101" s="45" t="b">
        <v>0</v>
      </c>
      <c r="C101" s="45">
        <v>4438</v>
      </c>
      <c r="D101" s="46" t="s">
        <v>153</v>
      </c>
      <c r="E101" s="46" t="s">
        <v>154</v>
      </c>
      <c r="F101" s="46" t="s">
        <v>141</v>
      </c>
      <c r="G101" s="48"/>
      <c r="H101" s="45">
        <v>2</v>
      </c>
      <c r="I101" s="46" t="s">
        <v>155</v>
      </c>
      <c r="J101" s="46" t="s">
        <v>156</v>
      </c>
      <c r="K101" s="45">
        <v>1</v>
      </c>
      <c r="L101" s="46" t="s">
        <v>128</v>
      </c>
      <c r="M101" s="46" t="s">
        <v>127</v>
      </c>
      <c r="N101" s="47">
        <v>274.5</v>
      </c>
      <c r="O101" s="48"/>
      <c r="P101" s="48"/>
      <c r="Q101" s="48"/>
      <c r="R101" s="45" t="b">
        <v>1</v>
      </c>
      <c r="S101" s="46" t="s">
        <v>129</v>
      </c>
      <c r="T101" s="46" t="s">
        <v>127</v>
      </c>
      <c r="U101" s="46" t="s">
        <v>130</v>
      </c>
      <c r="V101" s="46" t="s">
        <v>131</v>
      </c>
      <c r="W101" s="46" t="s">
        <v>132</v>
      </c>
      <c r="X101" s="45" t="b">
        <v>0</v>
      </c>
      <c r="Y101" s="45" t="b">
        <v>0</v>
      </c>
    </row>
    <row r="102" spans="1:25" s="64" customFormat="1" ht="12.75" hidden="1">
      <c r="A102" s="60">
        <v>4712</v>
      </c>
      <c r="B102" s="60" t="b">
        <v>0</v>
      </c>
      <c r="C102" s="60">
        <v>4621</v>
      </c>
      <c r="D102" s="61" t="s">
        <v>157</v>
      </c>
      <c r="E102" s="61" t="s">
        <v>135</v>
      </c>
      <c r="F102" s="61" t="s">
        <v>158</v>
      </c>
      <c r="G102" s="60">
        <v>5</v>
      </c>
      <c r="H102" s="60">
        <v>1</v>
      </c>
      <c r="I102" s="61" t="s">
        <v>159</v>
      </c>
      <c r="J102" s="61" t="s">
        <v>160</v>
      </c>
      <c r="K102" s="60">
        <v>1</v>
      </c>
      <c r="L102" s="61" t="s">
        <v>128</v>
      </c>
      <c r="M102" s="61" t="s">
        <v>127</v>
      </c>
      <c r="N102" s="62">
        <v>3134</v>
      </c>
      <c r="O102" s="63"/>
      <c r="P102" s="63"/>
      <c r="Q102" s="63"/>
      <c r="R102" s="60" t="b">
        <v>1</v>
      </c>
      <c r="S102" s="61" t="s">
        <v>129</v>
      </c>
      <c r="T102" s="61" t="s">
        <v>127</v>
      </c>
      <c r="U102" s="61" t="s">
        <v>130</v>
      </c>
      <c r="V102" s="61" t="s">
        <v>131</v>
      </c>
      <c r="W102" s="61" t="s">
        <v>161</v>
      </c>
      <c r="X102" s="60" t="b">
        <v>0</v>
      </c>
      <c r="Y102" s="60" t="b">
        <v>0</v>
      </c>
    </row>
    <row r="103" spans="1:25" s="49" customFormat="1" ht="12.75" hidden="1">
      <c r="A103" s="45">
        <v>4709</v>
      </c>
      <c r="B103" s="45" t="b">
        <v>0</v>
      </c>
      <c r="C103" s="45">
        <v>4618</v>
      </c>
      <c r="D103" s="46" t="s">
        <v>162</v>
      </c>
      <c r="E103" s="46" t="s">
        <v>163</v>
      </c>
      <c r="F103" s="46" t="s">
        <v>164</v>
      </c>
      <c r="G103" s="45">
        <v>4</v>
      </c>
      <c r="H103" s="45">
        <v>1</v>
      </c>
      <c r="I103" s="46" t="s">
        <v>165</v>
      </c>
      <c r="J103" s="46" t="s">
        <v>166</v>
      </c>
      <c r="K103" s="45">
        <v>1</v>
      </c>
      <c r="L103" s="46" t="s">
        <v>128</v>
      </c>
      <c r="M103" s="46" t="s">
        <v>127</v>
      </c>
      <c r="N103" s="48"/>
      <c r="O103" s="48"/>
      <c r="P103" s="48"/>
      <c r="Q103" s="48"/>
      <c r="R103" s="45" t="b">
        <v>1</v>
      </c>
      <c r="S103" s="46" t="s">
        <v>129</v>
      </c>
      <c r="T103" s="46" t="s">
        <v>127</v>
      </c>
      <c r="U103" s="46" t="s">
        <v>130</v>
      </c>
      <c r="V103" s="46" t="s">
        <v>131</v>
      </c>
      <c r="W103" s="46" t="s">
        <v>161</v>
      </c>
      <c r="X103" s="45" t="b">
        <v>0</v>
      </c>
      <c r="Y103" s="45" t="b">
        <v>0</v>
      </c>
    </row>
    <row r="104" spans="1:25" s="59" customFormat="1" ht="12.75" hidden="1">
      <c r="A104" s="55">
        <v>4350</v>
      </c>
      <c r="B104" s="55" t="b">
        <v>0</v>
      </c>
      <c r="C104" s="55">
        <v>4264</v>
      </c>
      <c r="D104" s="56" t="s">
        <v>167</v>
      </c>
      <c r="E104" s="56" t="s">
        <v>141</v>
      </c>
      <c r="F104" s="56" t="s">
        <v>145</v>
      </c>
      <c r="G104" s="55">
        <v>1</v>
      </c>
      <c r="H104" s="55">
        <v>2</v>
      </c>
      <c r="I104" s="56" t="s">
        <v>168</v>
      </c>
      <c r="J104" s="56" t="s">
        <v>127</v>
      </c>
      <c r="K104" s="55">
        <v>1</v>
      </c>
      <c r="L104" s="56" t="s">
        <v>128</v>
      </c>
      <c r="M104" s="56" t="s">
        <v>127</v>
      </c>
      <c r="N104" s="57">
        <v>400</v>
      </c>
      <c r="O104" s="58"/>
      <c r="P104" s="58"/>
      <c r="Q104" s="58"/>
      <c r="R104" s="55" t="b">
        <v>1</v>
      </c>
      <c r="S104" s="56" t="s">
        <v>129</v>
      </c>
      <c r="T104" s="56" t="s">
        <v>127</v>
      </c>
      <c r="U104" s="56" t="s">
        <v>130</v>
      </c>
      <c r="V104" s="56" t="s">
        <v>138</v>
      </c>
      <c r="W104" s="56" t="s">
        <v>139</v>
      </c>
      <c r="X104" s="55" t="b">
        <v>0</v>
      </c>
      <c r="Y104" s="55" t="b">
        <v>0</v>
      </c>
    </row>
    <row r="105" spans="1:25" s="64" customFormat="1" ht="12.75" hidden="1">
      <c r="A105" s="60">
        <v>4307</v>
      </c>
      <c r="B105" s="60" t="b">
        <v>0</v>
      </c>
      <c r="C105" s="60">
        <v>4223</v>
      </c>
      <c r="D105" s="61" t="s">
        <v>169</v>
      </c>
      <c r="E105" s="61" t="s">
        <v>124</v>
      </c>
      <c r="F105" s="61" t="s">
        <v>170</v>
      </c>
      <c r="G105" s="60">
        <v>2</v>
      </c>
      <c r="H105" s="60">
        <v>3</v>
      </c>
      <c r="I105" s="61" t="s">
        <v>171</v>
      </c>
      <c r="J105" s="61" t="s">
        <v>127</v>
      </c>
      <c r="K105" s="60">
        <v>1</v>
      </c>
      <c r="L105" s="61" t="s">
        <v>128</v>
      </c>
      <c r="M105" s="61" t="s">
        <v>127</v>
      </c>
      <c r="N105" s="62">
        <v>2120</v>
      </c>
      <c r="O105" s="63"/>
      <c r="P105" s="63"/>
      <c r="Q105" s="63"/>
      <c r="R105" s="60" t="b">
        <v>1</v>
      </c>
      <c r="S105" s="61" t="s">
        <v>129</v>
      </c>
      <c r="T105" s="61" t="s">
        <v>127</v>
      </c>
      <c r="U105" s="61" t="s">
        <v>130</v>
      </c>
      <c r="V105" s="61" t="s">
        <v>131</v>
      </c>
      <c r="W105" s="61" t="s">
        <v>172</v>
      </c>
      <c r="X105" s="60" t="b">
        <v>0</v>
      </c>
      <c r="Y105" s="60" t="b">
        <v>0</v>
      </c>
    </row>
    <row r="106" ht="12.75" hidden="1"/>
  </sheetData>
  <sheetProtection/>
  <mergeCells count="50">
    <mergeCell ref="A26:G26"/>
    <mergeCell ref="A27:G27"/>
    <mergeCell ref="A28:G28"/>
    <mergeCell ref="A29:G29"/>
    <mergeCell ref="A51:G51"/>
    <mergeCell ref="A41:G41"/>
    <mergeCell ref="A42:G42"/>
    <mergeCell ref="A31:G31"/>
    <mergeCell ref="A37:G37"/>
    <mergeCell ref="A35:G35"/>
    <mergeCell ref="A36:G36"/>
    <mergeCell ref="A32:G32"/>
    <mergeCell ref="A33:G33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34:G34"/>
    <mergeCell ref="A58:G58"/>
    <mergeCell ref="A59:G59"/>
    <mergeCell ref="A66:G66"/>
    <mergeCell ref="A68:G68"/>
    <mergeCell ref="A67:G67"/>
    <mergeCell ref="A76:G76"/>
    <mergeCell ref="A60:G60"/>
    <mergeCell ref="A71:G71"/>
    <mergeCell ref="A70:G70"/>
    <mergeCell ref="A65:G65"/>
    <mergeCell ref="A74:G74"/>
    <mergeCell ref="A75:G75"/>
    <mergeCell ref="A63:H63"/>
    <mergeCell ref="A69:G69"/>
    <mergeCell ref="A52:G52"/>
    <mergeCell ref="A55:G55"/>
    <mergeCell ref="A53:G53"/>
    <mergeCell ref="A54:G54"/>
    <mergeCell ref="A87:G87"/>
    <mergeCell ref="A88:G88"/>
    <mergeCell ref="A80:G80"/>
    <mergeCell ref="A79:G79"/>
    <mergeCell ref="A81:G81"/>
    <mergeCell ref="A83:G83"/>
    <mergeCell ref="A84:G84"/>
    <mergeCell ref="A82:G82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5">
      <selection activeCell="E24" sqref="E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4" t="s">
        <v>68</v>
      </c>
      <c r="B1" s="84"/>
      <c r="C1" s="84"/>
      <c r="D1" s="84"/>
      <c r="E1" s="84"/>
      <c r="F1" s="84"/>
      <c r="G1" s="84"/>
      <c r="H1" s="84"/>
      <c r="I1" s="31"/>
    </row>
    <row r="2" spans="1:9" ht="12.75" customHeight="1">
      <c r="A2" s="85" t="s">
        <v>69</v>
      </c>
      <c r="B2" s="85"/>
      <c r="C2" s="85"/>
      <c r="D2" s="85"/>
      <c r="E2" s="85"/>
      <c r="F2" s="85"/>
      <c r="G2" s="85"/>
      <c r="H2" s="85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62</v>
      </c>
      <c r="C4" s="3"/>
      <c r="D4" s="12"/>
      <c r="E4" s="12" t="s">
        <v>11</v>
      </c>
      <c r="F4" s="13"/>
      <c r="G4" s="14"/>
      <c r="H4" s="30" t="s">
        <v>60</v>
      </c>
      <c r="I4" s="34"/>
    </row>
    <row r="5" spans="1:9" s="15" customFormat="1" ht="11.25">
      <c r="A5" s="12" t="s">
        <v>7</v>
      </c>
      <c r="B5" s="30" t="s">
        <v>63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67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76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77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70</v>
      </c>
      <c r="B15" s="20">
        <f>54661.16+7701.54</f>
        <v>62362.700000000004</v>
      </c>
      <c r="C15" s="20">
        <f>0</f>
        <v>0</v>
      </c>
      <c r="D15" s="20">
        <v>485.32</v>
      </c>
      <c r="E15" s="20">
        <f>SUM(B15:D15)</f>
        <v>62848.020000000004</v>
      </c>
      <c r="F15" s="1"/>
      <c r="G15" s="1"/>
      <c r="H15" s="1"/>
    </row>
    <row r="16" spans="1:8" ht="12.75">
      <c r="A16" s="5" t="s">
        <v>71</v>
      </c>
      <c r="B16" s="20">
        <f>20435.7+3486.89</f>
        <v>23922.59</v>
      </c>
      <c r="C16" s="20">
        <v>739.81</v>
      </c>
      <c r="D16" s="20">
        <v>12.63</v>
      </c>
      <c r="E16" s="20">
        <f>SUM(B16:D16)</f>
        <v>24675.030000000002</v>
      </c>
      <c r="F16" s="1"/>
      <c r="G16" s="1"/>
      <c r="H16" s="1"/>
    </row>
    <row r="17" spans="1:8" ht="12.75">
      <c r="A17" s="5" t="s">
        <v>72</v>
      </c>
      <c r="B17" s="20">
        <f>H49+H56+H61</f>
        <v>42391.717599999996</v>
      </c>
      <c r="C17" s="20">
        <f>H72+H77+H85</f>
        <v>25259.8128</v>
      </c>
      <c r="D17" s="20">
        <f>H89</f>
        <v>880</v>
      </c>
      <c r="E17" s="20">
        <f>SUM(B17:D17)</f>
        <v>68531.53039999999</v>
      </c>
      <c r="F17" s="1"/>
      <c r="G17" s="1"/>
      <c r="H17" s="1"/>
    </row>
    <row r="18" spans="1:8" ht="12.75">
      <c r="A18" s="5" t="s">
        <v>73</v>
      </c>
      <c r="B18" s="38">
        <f>B15-B17</f>
        <v>19970.982400000008</v>
      </c>
      <c r="C18" s="38">
        <f>C16-C17</f>
        <v>-24520.0028</v>
      </c>
      <c r="D18" s="38">
        <v>0</v>
      </c>
      <c r="E18" s="38">
        <f>SUM(B18:D18)</f>
        <v>-4549.02039999999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22"/>
      <c r="D20" s="23" t="s">
        <v>5</v>
      </c>
      <c r="E20" s="36">
        <f>E18</f>
        <v>-4549.02039999999</v>
      </c>
      <c r="H20" s="8"/>
    </row>
    <row r="21" spans="2:8" ht="6.75" customHeight="1">
      <c r="B21" s="22"/>
      <c r="D21" s="22"/>
      <c r="E21" s="37"/>
      <c r="H21" s="8"/>
    </row>
    <row r="22" spans="1:8" ht="12.75">
      <c r="A22" s="11"/>
      <c r="B22" s="22"/>
      <c r="D22" s="23" t="s">
        <v>3</v>
      </c>
      <c r="E22" s="36">
        <v>-79650.16</v>
      </c>
      <c r="H22" s="8"/>
    </row>
    <row r="23" spans="2:8" ht="5.25" customHeight="1">
      <c r="B23" s="22"/>
      <c r="D23" s="22"/>
      <c r="E23" s="37"/>
      <c r="H23" s="8"/>
    </row>
    <row r="24" spans="1:8" ht="12.75">
      <c r="A24" s="11"/>
      <c r="B24" s="22"/>
      <c r="D24" s="23" t="s">
        <v>4</v>
      </c>
      <c r="E24" s="36">
        <f>E20+E22</f>
        <v>-84199.1804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2" t="s">
        <v>59</v>
      </c>
      <c r="B26" s="93"/>
      <c r="C26" s="93"/>
      <c r="D26" s="93"/>
      <c r="E26" s="93"/>
      <c r="F26" s="93"/>
      <c r="G26" s="93"/>
      <c r="H26" s="25" t="s">
        <v>20</v>
      </c>
    </row>
    <row r="27" spans="1:8" ht="12.75" customHeight="1">
      <c r="A27" s="91" t="s">
        <v>21</v>
      </c>
      <c r="B27" s="91"/>
      <c r="C27" s="91"/>
      <c r="D27" s="91"/>
      <c r="E27" s="91"/>
      <c r="F27" s="91"/>
      <c r="G27" s="91"/>
      <c r="H27" s="26">
        <v>4.99</v>
      </c>
    </row>
    <row r="28" spans="1:8" ht="12.75" customHeight="1">
      <c r="A28" s="91" t="s">
        <v>22</v>
      </c>
      <c r="B28" s="91"/>
      <c r="C28" s="91"/>
      <c r="D28" s="91"/>
      <c r="E28" s="91"/>
      <c r="F28" s="91"/>
      <c r="G28" s="91"/>
      <c r="H28" s="26">
        <v>0.7</v>
      </c>
    </row>
    <row r="29" spans="1:8" ht="12.75" customHeight="1">
      <c r="A29" s="91" t="s">
        <v>17</v>
      </c>
      <c r="B29" s="91"/>
      <c r="C29" s="91"/>
      <c r="D29" s="91"/>
      <c r="E29" s="91"/>
      <c r="F29" s="91"/>
      <c r="G29" s="91"/>
      <c r="H29" s="26">
        <v>2.19</v>
      </c>
    </row>
    <row r="30" spans="1:8" ht="12.75" customHeight="1">
      <c r="A30" s="88" t="s">
        <v>18</v>
      </c>
      <c r="B30" s="89"/>
      <c r="C30" s="89"/>
      <c r="D30" s="89"/>
      <c r="E30" s="89"/>
      <c r="F30" s="89"/>
      <c r="G30" s="90"/>
      <c r="H30" s="27">
        <f>SUM(H27:H29)</f>
        <v>7.880000000000001</v>
      </c>
    </row>
    <row r="31" spans="1:8" ht="12.75" customHeight="1">
      <c r="A31" s="91"/>
      <c r="B31" s="91"/>
      <c r="C31" s="91"/>
      <c r="D31" s="91"/>
      <c r="E31" s="91"/>
      <c r="F31" s="91"/>
      <c r="G31" s="91"/>
      <c r="H31" s="26"/>
    </row>
    <row r="32" spans="1:8" ht="12.75" customHeight="1">
      <c r="A32" s="91" t="s">
        <v>23</v>
      </c>
      <c r="B32" s="91"/>
      <c r="C32" s="91"/>
      <c r="D32" s="91"/>
      <c r="E32" s="91"/>
      <c r="F32" s="91"/>
      <c r="G32" s="91"/>
      <c r="H32" s="26">
        <v>4.54</v>
      </c>
    </row>
    <row r="33" spans="1:8" ht="12.75" customHeight="1">
      <c r="A33" s="91" t="s">
        <v>24</v>
      </c>
      <c r="B33" s="91"/>
      <c r="C33" s="91"/>
      <c r="D33" s="91"/>
      <c r="E33" s="91"/>
      <c r="F33" s="91"/>
      <c r="G33" s="91"/>
      <c r="H33" s="26">
        <v>0</v>
      </c>
    </row>
    <row r="34" spans="1:8" ht="12.75" customHeight="1">
      <c r="A34" s="91" t="s">
        <v>25</v>
      </c>
      <c r="B34" s="91"/>
      <c r="C34" s="91"/>
      <c r="D34" s="91"/>
      <c r="E34" s="91"/>
      <c r="F34" s="91"/>
      <c r="G34" s="91"/>
      <c r="H34" s="26">
        <v>2.22</v>
      </c>
    </row>
    <row r="35" spans="1:8" ht="12.75" customHeight="1">
      <c r="A35" s="88" t="s">
        <v>19</v>
      </c>
      <c r="B35" s="89"/>
      <c r="C35" s="89"/>
      <c r="D35" s="89"/>
      <c r="E35" s="89"/>
      <c r="F35" s="89"/>
      <c r="G35" s="90"/>
      <c r="H35" s="27">
        <f>SUM(H32:H34)</f>
        <v>6.76</v>
      </c>
    </row>
    <row r="36" spans="1:8" ht="12.75" customHeight="1">
      <c r="A36" s="91"/>
      <c r="B36" s="91"/>
      <c r="C36" s="91"/>
      <c r="D36" s="91"/>
      <c r="E36" s="91"/>
      <c r="F36" s="91"/>
      <c r="G36" s="91"/>
      <c r="H36" s="26"/>
    </row>
    <row r="37" spans="1:11" ht="12.75" customHeight="1">
      <c r="A37" s="88" t="s">
        <v>28</v>
      </c>
      <c r="B37" s="89"/>
      <c r="C37" s="89"/>
      <c r="D37" s="89"/>
      <c r="E37" s="89"/>
      <c r="F37" s="89"/>
      <c r="G37" s="90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1" t="s">
        <v>57</v>
      </c>
      <c r="B39" s="82"/>
      <c r="C39" s="82"/>
      <c r="D39" s="82"/>
      <c r="E39" s="82"/>
      <c r="F39" s="82"/>
      <c r="G39" s="82"/>
      <c r="H39" s="83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5" t="s">
        <v>29</v>
      </c>
      <c r="B41" s="66"/>
      <c r="C41" s="66"/>
      <c r="D41" s="67"/>
      <c r="E41" s="67"/>
      <c r="F41" s="67"/>
      <c r="G41" s="68"/>
      <c r="H41" s="4" t="s">
        <v>74</v>
      </c>
    </row>
    <row r="42" spans="1:10" ht="47.25" customHeight="1">
      <c r="A42" s="69" t="s">
        <v>30</v>
      </c>
      <c r="B42" s="70"/>
      <c r="C42" s="70"/>
      <c r="D42" s="70"/>
      <c r="E42" s="70"/>
      <c r="F42" s="70"/>
      <c r="G42" s="71"/>
      <c r="H42" s="28">
        <f>12*B5*I42</f>
        <v>11733.2748</v>
      </c>
      <c r="I42" s="35">
        <v>2.39</v>
      </c>
      <c r="J42" s="39"/>
    </row>
    <row r="43" spans="1:10" ht="24.75" customHeight="1">
      <c r="A43" s="75" t="s">
        <v>31</v>
      </c>
      <c r="B43" s="76"/>
      <c r="C43" s="76"/>
      <c r="D43" s="76"/>
      <c r="E43" s="76"/>
      <c r="F43" s="76"/>
      <c r="G43" s="77"/>
      <c r="H43" s="28">
        <f>12*B5*I43</f>
        <v>3092.8716</v>
      </c>
      <c r="I43" s="35">
        <v>0.63</v>
      </c>
      <c r="J43" s="39"/>
    </row>
    <row r="44" spans="1:10" ht="13.5" customHeight="1">
      <c r="A44" s="86" t="s">
        <v>32</v>
      </c>
      <c r="B44" s="87"/>
      <c r="C44" s="87"/>
      <c r="D44" s="87"/>
      <c r="E44" s="87"/>
      <c r="F44" s="87"/>
      <c r="G44" s="87"/>
      <c r="H44" s="28">
        <f>12*B5*I44</f>
        <v>1669.1688</v>
      </c>
      <c r="I44" s="35">
        <v>0.34</v>
      </c>
      <c r="J44" s="39"/>
    </row>
    <row r="45" spans="1:10" ht="24.75" customHeight="1">
      <c r="A45" s="75" t="s">
        <v>33</v>
      </c>
      <c r="B45" s="76"/>
      <c r="C45" s="76"/>
      <c r="D45" s="76"/>
      <c r="E45" s="76"/>
      <c r="F45" s="76"/>
      <c r="G45" s="77"/>
      <c r="H45" s="28">
        <f>12*B5*I45</f>
        <v>1669.1688</v>
      </c>
      <c r="I45" s="35">
        <v>0.34</v>
      </c>
      <c r="J45" s="39"/>
    </row>
    <row r="46" spans="1:10" ht="13.5" customHeight="1">
      <c r="A46" s="86" t="s">
        <v>34</v>
      </c>
      <c r="B46" s="87"/>
      <c r="C46" s="87"/>
      <c r="D46" s="87"/>
      <c r="E46" s="87"/>
      <c r="F46" s="87"/>
      <c r="G46" s="87"/>
      <c r="H46" s="28">
        <f>12*B5*I46</f>
        <v>883.6775999999999</v>
      </c>
      <c r="I46" s="35">
        <v>0.18</v>
      </c>
      <c r="J46" s="39"/>
    </row>
    <row r="47" spans="1:10" ht="47.25" customHeight="1">
      <c r="A47" s="69" t="s">
        <v>36</v>
      </c>
      <c r="B47" s="70"/>
      <c r="C47" s="70"/>
      <c r="D47" s="70"/>
      <c r="E47" s="70"/>
      <c r="F47" s="70"/>
      <c r="G47" s="71"/>
      <c r="H47" s="28">
        <f>12*B5*I47</f>
        <v>4320.201599999999</v>
      </c>
      <c r="I47" s="35">
        <v>0.88</v>
      </c>
      <c r="J47" s="39"/>
    </row>
    <row r="48" spans="1:10" ht="24.75" customHeight="1">
      <c r="A48" s="75" t="s">
        <v>35</v>
      </c>
      <c r="B48" s="76"/>
      <c r="C48" s="76"/>
      <c r="D48" s="76"/>
      <c r="E48" s="76"/>
      <c r="F48" s="76"/>
      <c r="G48" s="77"/>
      <c r="H48" s="28">
        <f>12*B5*I48</f>
        <v>1129.1435999999999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24497.5068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5" t="s">
        <v>37</v>
      </c>
      <c r="B51" s="66"/>
      <c r="C51" s="66"/>
      <c r="D51" s="67"/>
      <c r="E51" s="67"/>
      <c r="F51" s="67"/>
      <c r="G51" s="68"/>
      <c r="H51" s="4" t="s">
        <v>74</v>
      </c>
    </row>
    <row r="52" spans="1:9" ht="24" customHeight="1">
      <c r="A52" s="69" t="s">
        <v>83</v>
      </c>
      <c r="B52" s="70"/>
      <c r="C52" s="70"/>
      <c r="D52" s="70"/>
      <c r="E52" s="70"/>
      <c r="F52" s="70"/>
      <c r="G52" s="71"/>
      <c r="H52" s="28">
        <f>700+260*24.78</f>
        <v>7142.8</v>
      </c>
      <c r="I52" s="35">
        <v>0.7</v>
      </c>
    </row>
    <row r="53" spans="1:8" ht="24.75" customHeight="1">
      <c r="A53" s="75" t="s">
        <v>52</v>
      </c>
      <c r="B53" s="76"/>
      <c r="C53" s="76"/>
      <c r="D53" s="76"/>
      <c r="E53" s="76"/>
      <c r="F53" s="76"/>
      <c r="G53" s="77"/>
      <c r="H53" s="28">
        <v>0</v>
      </c>
    </row>
    <row r="54" spans="1:8" ht="24.75" customHeight="1">
      <c r="A54" s="75" t="s">
        <v>53</v>
      </c>
      <c r="B54" s="76"/>
      <c r="C54" s="76"/>
      <c r="D54" s="76"/>
      <c r="E54" s="76"/>
      <c r="F54" s="76"/>
      <c r="G54" s="77"/>
      <c r="H54" s="28">
        <v>0</v>
      </c>
    </row>
    <row r="55" spans="1:8" ht="36" customHeight="1">
      <c r="A55" s="75" t="s">
        <v>54</v>
      </c>
      <c r="B55" s="76"/>
      <c r="C55" s="76"/>
      <c r="D55" s="76"/>
      <c r="E55" s="76"/>
      <c r="F55" s="76"/>
      <c r="G55" s="7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7142.8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5" t="s">
        <v>45</v>
      </c>
      <c r="B58" s="66"/>
      <c r="C58" s="66"/>
      <c r="D58" s="67"/>
      <c r="E58" s="67"/>
      <c r="F58" s="67"/>
      <c r="G58" s="68"/>
      <c r="H58" s="4" t="s">
        <v>74</v>
      </c>
    </row>
    <row r="59" spans="1:9" ht="12.75" customHeight="1">
      <c r="A59" s="69" t="s">
        <v>44</v>
      </c>
      <c r="B59" s="70"/>
      <c r="C59" s="70"/>
      <c r="D59" s="70"/>
      <c r="E59" s="70"/>
      <c r="F59" s="70"/>
      <c r="G59" s="71"/>
      <c r="H59" s="28">
        <f>12*B5*I59</f>
        <v>10751.4108</v>
      </c>
      <c r="I59" s="35">
        <v>2.19</v>
      </c>
    </row>
    <row r="60" spans="1:8" ht="24" customHeight="1">
      <c r="A60" s="69" t="s">
        <v>49</v>
      </c>
      <c r="B60" s="70"/>
      <c r="C60" s="70"/>
      <c r="D60" s="70"/>
      <c r="E60" s="70"/>
      <c r="F60" s="70"/>
      <c r="G60" s="71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10751.4108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1" t="s">
        <v>58</v>
      </c>
      <c r="B63" s="82"/>
      <c r="C63" s="82"/>
      <c r="D63" s="82"/>
      <c r="E63" s="82"/>
      <c r="F63" s="82"/>
      <c r="G63" s="82"/>
      <c r="H63" s="83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5" t="s">
        <v>43</v>
      </c>
      <c r="B65" s="66"/>
      <c r="C65" s="66"/>
      <c r="D65" s="67"/>
      <c r="E65" s="67"/>
      <c r="F65" s="67"/>
      <c r="G65" s="68"/>
      <c r="H65" s="4" t="s">
        <v>74</v>
      </c>
    </row>
    <row r="66" spans="1:10" ht="36.75" customHeight="1">
      <c r="A66" s="69" t="s">
        <v>38</v>
      </c>
      <c r="B66" s="70"/>
      <c r="C66" s="70"/>
      <c r="D66" s="70"/>
      <c r="E66" s="70"/>
      <c r="F66" s="70"/>
      <c r="G66" s="71"/>
      <c r="H66" s="28">
        <f>12*B5*I66</f>
        <v>5743.904399999999</v>
      </c>
      <c r="I66" s="35">
        <v>1.17</v>
      </c>
      <c r="J66" s="39"/>
    </row>
    <row r="67" spans="1:10" ht="24.75" customHeight="1">
      <c r="A67" s="75" t="s">
        <v>39</v>
      </c>
      <c r="B67" s="76"/>
      <c r="C67" s="76"/>
      <c r="D67" s="76"/>
      <c r="E67" s="76"/>
      <c r="F67" s="76"/>
      <c r="G67" s="77"/>
      <c r="H67" s="28">
        <f>12*B5*I67</f>
        <v>5154.786</v>
      </c>
      <c r="I67" s="35">
        <v>1.05</v>
      </c>
      <c r="J67" s="39"/>
    </row>
    <row r="68" spans="1:10" ht="36.75" customHeight="1">
      <c r="A68" s="69" t="s">
        <v>48</v>
      </c>
      <c r="B68" s="70"/>
      <c r="C68" s="70"/>
      <c r="D68" s="70"/>
      <c r="E68" s="70"/>
      <c r="F68" s="70"/>
      <c r="G68" s="71"/>
      <c r="H68" s="28">
        <f>12*B5*I68</f>
        <v>6185.7432</v>
      </c>
      <c r="I68" s="35">
        <v>1.26</v>
      </c>
      <c r="J68" s="39"/>
    </row>
    <row r="69" spans="1:10" ht="24.75" customHeight="1">
      <c r="A69" s="75" t="s">
        <v>40</v>
      </c>
      <c r="B69" s="76"/>
      <c r="C69" s="76"/>
      <c r="D69" s="76"/>
      <c r="E69" s="76"/>
      <c r="F69" s="76"/>
      <c r="G69" s="77"/>
      <c r="H69" s="28">
        <f>12*B5*I69</f>
        <v>2061.9143999999997</v>
      </c>
      <c r="I69" s="35">
        <v>0.42</v>
      </c>
      <c r="J69" s="39"/>
    </row>
    <row r="70" spans="1:10" ht="25.5" customHeight="1">
      <c r="A70" s="69" t="s">
        <v>41</v>
      </c>
      <c r="B70" s="70"/>
      <c r="C70" s="70"/>
      <c r="D70" s="70"/>
      <c r="E70" s="70"/>
      <c r="F70" s="70"/>
      <c r="G70" s="71"/>
      <c r="H70" s="28">
        <f>12*B5*I70</f>
        <v>2160.1007999999997</v>
      </c>
      <c r="I70" s="35">
        <v>0.44</v>
      </c>
      <c r="J70" s="39"/>
    </row>
    <row r="71" spans="1:10" ht="24.75" customHeight="1">
      <c r="A71" s="75" t="s">
        <v>42</v>
      </c>
      <c r="B71" s="76"/>
      <c r="C71" s="76"/>
      <c r="D71" s="76"/>
      <c r="E71" s="76"/>
      <c r="F71" s="76"/>
      <c r="G71" s="77"/>
      <c r="H71" s="28">
        <f>12*B5*I71</f>
        <v>981.864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22288.3128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5" t="s">
        <v>46</v>
      </c>
      <c r="B74" s="66"/>
      <c r="C74" s="66"/>
      <c r="D74" s="67"/>
      <c r="E74" s="67"/>
      <c r="F74" s="67"/>
      <c r="G74" s="68"/>
      <c r="H74" s="4" t="s">
        <v>74</v>
      </c>
    </row>
    <row r="75" spans="1:8" ht="36" customHeight="1">
      <c r="A75" s="69" t="s">
        <v>66</v>
      </c>
      <c r="B75" s="70"/>
      <c r="C75" s="70"/>
      <c r="D75" s="70"/>
      <c r="E75" s="70"/>
      <c r="F75" s="70"/>
      <c r="G75" s="71"/>
      <c r="H75" s="28">
        <v>0</v>
      </c>
    </row>
    <row r="76" spans="1:8" ht="34.5" customHeight="1">
      <c r="A76" s="75" t="s">
        <v>51</v>
      </c>
      <c r="B76" s="76"/>
      <c r="C76" s="76"/>
      <c r="D76" s="76"/>
      <c r="E76" s="76"/>
      <c r="F76" s="76"/>
      <c r="G76" s="7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5" t="s">
        <v>47</v>
      </c>
      <c r="B79" s="66"/>
      <c r="C79" s="66"/>
      <c r="D79" s="67"/>
      <c r="E79" s="67"/>
      <c r="F79" s="67"/>
      <c r="G79" s="68"/>
      <c r="H79" s="4" t="s">
        <v>74</v>
      </c>
    </row>
    <row r="80" spans="1:8" ht="24.75" customHeight="1">
      <c r="A80" s="72" t="s">
        <v>80</v>
      </c>
      <c r="B80" s="73"/>
      <c r="C80" s="73"/>
      <c r="D80" s="73"/>
      <c r="E80" s="73"/>
      <c r="F80" s="73"/>
      <c r="G80" s="74"/>
      <c r="H80" s="28">
        <v>0</v>
      </c>
    </row>
    <row r="81" spans="1:8" ht="24.75" customHeight="1">
      <c r="A81" s="69" t="s">
        <v>79</v>
      </c>
      <c r="B81" s="70"/>
      <c r="C81" s="70"/>
      <c r="D81" s="70"/>
      <c r="E81" s="70"/>
      <c r="F81" s="70"/>
      <c r="G81" s="71"/>
      <c r="H81" s="28">
        <v>0</v>
      </c>
    </row>
    <row r="82" spans="1:8" ht="27" customHeight="1">
      <c r="A82" s="78" t="s">
        <v>61</v>
      </c>
      <c r="B82" s="79"/>
      <c r="C82" s="79"/>
      <c r="D82" s="79"/>
      <c r="E82" s="79"/>
      <c r="F82" s="79"/>
      <c r="G82" s="80"/>
      <c r="H82" s="28">
        <v>0</v>
      </c>
    </row>
    <row r="83" spans="1:8" ht="24.75" customHeight="1">
      <c r="A83" s="75" t="s">
        <v>50</v>
      </c>
      <c r="B83" s="76"/>
      <c r="C83" s="76"/>
      <c r="D83" s="76"/>
      <c r="E83" s="76"/>
      <c r="F83" s="76"/>
      <c r="G83" s="77"/>
      <c r="H83" s="28">
        <v>0</v>
      </c>
    </row>
    <row r="84" spans="1:10" ht="61.5" customHeight="1">
      <c r="A84" s="78" t="s">
        <v>78</v>
      </c>
      <c r="B84" s="79"/>
      <c r="C84" s="79"/>
      <c r="D84" s="79"/>
      <c r="E84" s="79"/>
      <c r="F84" s="79"/>
      <c r="G84" s="80"/>
      <c r="H84" s="28">
        <f>810+445.75+835+405.75+225+250</f>
        <v>2971.5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2971.5</v>
      </c>
    </row>
    <row r="86" ht="9" customHeight="1">
      <c r="H86" s="33"/>
    </row>
    <row r="87" spans="1:8" ht="12.75">
      <c r="A87" s="65" t="s">
        <v>81</v>
      </c>
      <c r="B87" s="66"/>
      <c r="C87" s="66"/>
      <c r="D87" s="67"/>
      <c r="E87" s="67"/>
      <c r="F87" s="67"/>
      <c r="G87" s="68"/>
      <c r="H87" s="4" t="s">
        <v>74</v>
      </c>
    </row>
    <row r="88" spans="1:8" ht="12.75">
      <c r="A88" s="69" t="s">
        <v>82</v>
      </c>
      <c r="B88" s="70"/>
      <c r="C88" s="70"/>
      <c r="D88" s="70"/>
      <c r="E88" s="70"/>
      <c r="F88" s="70"/>
      <c r="G88" s="71"/>
      <c r="H88" s="28">
        <v>880</v>
      </c>
    </row>
    <row r="89" spans="1:8" ht="12.75">
      <c r="A89" s="40"/>
      <c r="B89" s="41"/>
      <c r="C89" s="41"/>
      <c r="D89" s="41"/>
      <c r="E89" s="41"/>
      <c r="F89" s="41"/>
      <c r="G89" s="41"/>
      <c r="H89" s="29">
        <f>H88</f>
        <v>880</v>
      </c>
    </row>
    <row r="90" spans="1:8" ht="12.75">
      <c r="A90" s="40"/>
      <c r="B90" s="41"/>
      <c r="C90" s="41"/>
      <c r="D90" s="41"/>
      <c r="E90" s="41"/>
      <c r="F90" s="41"/>
      <c r="G90" s="41"/>
      <c r="H90" s="42"/>
    </row>
    <row r="91" ht="12.75">
      <c r="A91" t="s">
        <v>65</v>
      </c>
    </row>
  </sheetData>
  <sheetProtection/>
  <mergeCells count="50">
    <mergeCell ref="A87:G87"/>
    <mergeCell ref="A88:G88"/>
    <mergeCell ref="A80:G80"/>
    <mergeCell ref="A79:G79"/>
    <mergeCell ref="A81:G81"/>
    <mergeCell ref="A83:G83"/>
    <mergeCell ref="A84:G84"/>
    <mergeCell ref="A82:G82"/>
    <mergeCell ref="A52:G52"/>
    <mergeCell ref="A55:G55"/>
    <mergeCell ref="A53:G53"/>
    <mergeCell ref="A54:G54"/>
    <mergeCell ref="A76:G76"/>
    <mergeCell ref="A60:G60"/>
    <mergeCell ref="A71:G71"/>
    <mergeCell ref="A70:G70"/>
    <mergeCell ref="A65:G65"/>
    <mergeCell ref="A74:G74"/>
    <mergeCell ref="A75:G75"/>
    <mergeCell ref="A63:H63"/>
    <mergeCell ref="A69:G69"/>
    <mergeCell ref="A58:G58"/>
    <mergeCell ref="A59:G59"/>
    <mergeCell ref="A66:G66"/>
    <mergeCell ref="A68:G68"/>
    <mergeCell ref="A67:G6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34:G34"/>
    <mergeCell ref="A51:G51"/>
    <mergeCell ref="A41:G41"/>
    <mergeCell ref="A42:G42"/>
    <mergeCell ref="A31:G31"/>
    <mergeCell ref="A37:G37"/>
    <mergeCell ref="A35:G35"/>
    <mergeCell ref="A36:G36"/>
    <mergeCell ref="A32:G32"/>
    <mergeCell ref="A33:G33"/>
    <mergeCell ref="A47:G47"/>
    <mergeCell ref="A26:G26"/>
    <mergeCell ref="A27:G27"/>
    <mergeCell ref="A28:G28"/>
    <mergeCell ref="A29:G29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2015-02-26T09:49:43Z</cp:lastPrinted>
  <dcterms:created xsi:type="dcterms:W3CDTF">2008-05-04T04:13:06Z</dcterms:created>
  <dcterms:modified xsi:type="dcterms:W3CDTF">2015-04-09T02:32:42Z</dcterms:modified>
  <cp:category/>
  <cp:version/>
  <cp:contentType/>
  <cp:contentStatus/>
</cp:coreProperties>
</file>