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<sst xmlns="http://schemas.openxmlformats.org/spreadsheetml/2006/main" count="99" uniqueCount="99">
  <si>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Утвержден общим собранием</t>
  </si>
  <si>
    <t>членов ТСЖ от 19.03.2012 г.</t>
  </si>
  <si>
    <t xml:space="preserve"> Бюджет многоквартирного дома г.Томск, ул.Карташова 60/1  на 2012 год  (плановые суммы затрат и размеры тарифов)</t>
  </si>
  <si>
    <t>Количество этажей: 10  шт.</t>
  </si>
  <si>
    <t>Наличие подвального помещения: 2</t>
  </si>
  <si>
    <r>
      <t xml:space="preserve">Количество квартир: </t>
    </r>
    <r>
      <rPr>
        <sz val="12"/>
        <color indexed="10"/>
        <rFont val="Arial Cyr"/>
        <family val="2"/>
      </rPr>
      <t>39</t>
    </r>
    <r>
      <rPr>
        <sz val="12"/>
        <rFont val="Arial Cyr"/>
        <family val="0"/>
      </rPr>
      <t xml:space="preserve"> шт.</t>
    </r>
  </si>
  <si>
    <t>Схема системы отопления (верхний или нижний розлив): нижний разлив</t>
  </si>
  <si>
    <t>Количество проживающих / зарегистрированных: 92  /  58  чел.</t>
  </si>
  <si>
    <t xml:space="preserve">Схема горячего водоснабжения (тупиковая или циркуляционная): </t>
  </si>
  <si>
    <t>циркуляционная</t>
  </si>
  <si>
    <t>Количество подъездов (сануборка): 1  шт.</t>
  </si>
  <si>
    <t>Количество узлов управления / теплообменников: 1  шт. / 1 шт.</t>
  </si>
  <si>
    <r>
      <t>Общая площадь помещений:</t>
    </r>
    <r>
      <rPr>
        <sz val="12"/>
        <color indexed="10"/>
        <rFont val="Arial Cyr"/>
        <family val="0"/>
      </rPr>
      <t>4518,30</t>
    </r>
    <r>
      <rPr>
        <sz val="12"/>
        <rFont val="Arial Cyr"/>
        <family val="0"/>
      </rPr>
      <t xml:space="preserve"> кв.м.</t>
    </r>
  </si>
  <si>
    <t xml:space="preserve">  из них количество автоматизированных:  1  шт.</t>
  </si>
  <si>
    <r>
      <t xml:space="preserve">Общая площадь жилых помещений: </t>
    </r>
    <r>
      <rPr>
        <sz val="12"/>
        <color indexed="10"/>
        <rFont val="Arial Cyr"/>
        <family val="2"/>
      </rPr>
      <t>3330,9 кв.м.</t>
    </r>
  </si>
  <si>
    <t>Наличие постоячной регулировочной арматуры на сист.отопл. и ГВС:  1  шт.</t>
  </si>
  <si>
    <r>
      <t xml:space="preserve">Общая площадь нежилых помещений / в аренде от ТСЖ: </t>
    </r>
    <r>
      <rPr>
        <sz val="12"/>
        <color indexed="10"/>
        <rFont val="Arial Cyr"/>
        <family val="2"/>
      </rPr>
      <t>931,1</t>
    </r>
    <r>
      <rPr>
        <sz val="12"/>
        <rFont val="Arial Cyr"/>
        <family val="0"/>
      </rPr>
      <t xml:space="preserve"> кв.м. / </t>
    </r>
    <r>
      <rPr>
        <sz val="12"/>
        <color indexed="10"/>
        <rFont val="Arial Cyr"/>
        <family val="2"/>
      </rPr>
      <t>256,30 кв.м.</t>
    </r>
  </si>
  <si>
    <t>Наличие коллективных приборов учета тепла: 1  шт.</t>
  </si>
  <si>
    <t>Площадь уборки двора в летний / зимний период:   1180   кв.м. /  __________ кв.м.</t>
  </si>
  <si>
    <t>Наличие насосного обрудования: _2____ шт.</t>
  </si>
  <si>
    <t>Площадь / периметр скатной кровли для уборки снега: ___-____ кв.м. /  ___-____ кв.м.</t>
  </si>
  <si>
    <t>Количество выпусков канализации / их диаметр:  2 шт. / 100 мм.</t>
  </si>
  <si>
    <t>Наличие ограждения (снегоуловителей) на кровле: ___-___</t>
  </si>
  <si>
    <t>Наличие в доме встроенных кафе, бистро, столовые и т.п.:фитнес клуб</t>
  </si>
  <si>
    <t>Площадь оконных заполнений:   15   кв.м.</t>
  </si>
  <si>
    <t>Количество ВРУ / коллективных электросчетчиков: 1 шт. /  3  шт.</t>
  </si>
  <si>
    <t>Площадь / количество дверных заполнений:   7,5   кв.м. /  2  шт.</t>
  </si>
  <si>
    <t>Количество вентиляционных каналов (шахт): 1  шт.</t>
  </si>
  <si>
    <t>Наличие лифтового оборудования: __1___ шт.</t>
  </si>
  <si>
    <t>Количество водосточных труб:  2  шт.</t>
  </si>
  <si>
    <t>Наличие внутридомового газового оборудования (ВДГО): ____-___</t>
  </si>
  <si>
    <t>Наличие внешних сетей на балансе (протяженность / диаметр): ___-____ м. / __ -___ мм.</t>
  </si>
  <si>
    <t>Наличие домофонного оборудования:  1  шт.</t>
  </si>
  <si>
    <t>Размещение квартирных электросчетчиков (внутри квартир или на площадке): на площадке</t>
  </si>
  <si>
    <t>Наличие коллективной антенны: 1  шт.</t>
  </si>
  <si>
    <t>Процент неплатежей от общей суммы начисления за год: 7,31 %</t>
  </si>
  <si>
    <t>за 2011 г.</t>
  </si>
  <si>
    <t>Пункт</t>
  </si>
  <si>
    <t>Перечень услуг / работ по Управлению и Содержанию общего имущества (с учетом налоговых и прочих платежей)</t>
  </si>
  <si>
    <t>Тариф руб./кв.м./мес.</t>
  </si>
  <si>
    <t>Сумма за месяц (для жилых пом.)</t>
  </si>
  <si>
    <t>Сумма за месяц     (для нежилых пом.)</t>
  </si>
  <si>
    <t>Всего за месяц</t>
  </si>
  <si>
    <t>Сумма за год</t>
  </si>
  <si>
    <t>жил. пом.кв.м</t>
  </si>
  <si>
    <t>нежил. пом.кв.м</t>
  </si>
  <si>
    <t>Всего  кв.м</t>
  </si>
  <si>
    <t>1</t>
  </si>
  <si>
    <r>
      <t>Управление многоквартирным домом (</t>
    </r>
    <r>
      <rPr>
        <sz val="12"/>
        <rFont val="Arial Cyr"/>
        <family val="0"/>
      </rPr>
      <t>договорно-правовая деятельность,технический контроль и планирование</t>
    </r>
    <r>
      <rPr>
        <b/>
        <sz val="12"/>
        <rFont val="Arial CYR"/>
        <family val="2"/>
      </rPr>
      <t xml:space="preserve">, </t>
    </r>
    <r>
      <rPr>
        <sz val="12"/>
        <rFont val="Arial Cyr"/>
        <family val="0"/>
      </rPr>
      <t>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энергоэкономии),(вознаграждение труда председателя ТСЖ  )</t>
    </r>
  </si>
  <si>
    <t>2</t>
  </si>
  <si>
    <r>
      <t>Бухгалтерия</t>
    </r>
    <r>
      <rPr>
        <sz val="12"/>
        <rFont val="Arial Cyr"/>
        <family val="2"/>
      </rPr>
      <t xml:space="preserve"> 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ЖКУ),(оплата труда бухгалтера -з/плата с начислением обязательных налогов на з/плату 30,2% исходя из должностного оклада 5500 руб.+р/к)</t>
    </r>
  </si>
  <si>
    <t>3</t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</si>
  <si>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</si>
  <si>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t>4</t>
  </si>
  <si>
    <r>
      <t>Обслуживание автоматики, насосного оборудования и теплообменников</t>
    </r>
    <r>
      <rPr>
        <sz val="12"/>
        <rFont val="Arial Cyr"/>
        <family val="2"/>
      </rPr>
      <t xml:space="preserve">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теплообменников,прием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 Договор от 01.09.2009 с УК"Стройсоюз"</t>
    </r>
  </si>
  <si>
    <t>5</t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</si>
  <si>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</si>
  <si>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t>6</t>
  </si>
  <si>
    <r>
      <t>Техничка</t>
    </r>
    <r>
      <rPr>
        <sz val="12"/>
        <rFont val="Arial Cyr"/>
        <family val="2"/>
      </rPr>
      <t xml:space="preserve"> (период сухая и влаж уборка мест общего пользования)(з/плата  с обязат.начисл.на з/плату 4552,начисл 27,1 %)</t>
    </r>
  </si>
  <si>
    <t>7</t>
  </si>
  <si>
    <r>
      <t>Разнорабочий(</t>
    </r>
    <r>
      <rPr>
        <sz val="12"/>
        <rFont val="Arial Cyr"/>
        <family val="0"/>
      </rPr>
      <t>замена электролампочек МОП,снятие показаний с общедомовых и индивидуальных приборов учета электроэн.,мелкий ремонт инвентаря,дверных и оконных заполнений)(з/плата 3138,начисл 27,1 %)</t>
    </r>
  </si>
  <si>
    <t>8</t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</si>
  <si>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недвижимости)(з/пл с обязат.начисл.на з/плату 30,2 % из расчета оклад 3502+ р/к)</t>
    </r>
  </si>
  <si>
    <t>9</t>
  </si>
  <si>
    <r>
      <t>Организационно-эксплуатационные расходы</t>
    </r>
    <r>
      <rPr>
        <sz val="12"/>
        <rFont val="Arial Cyr"/>
        <family val="2"/>
      </rPr>
      <t xml:space="preserve"> ( канцелярские товары, транспортные, телефонные, административно-хозяйственные  и прочие расходы)</t>
    </r>
  </si>
  <si>
    <t>10</t>
  </si>
  <si>
    <r>
      <t>Материально-техническое обеспечение</t>
    </r>
    <r>
      <rPr>
        <sz val="12"/>
        <rFont val="Arial Cyr"/>
        <family val="2"/>
      </rPr>
      <t xml:space="preserve"> (материалы, иструменты, оборудование для рабочего, дворника, технички)</t>
    </r>
  </si>
  <si>
    <t>11</t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</si>
  <si>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, расходы по банковскому обслуживанию расчетного счета юридического лица и системы "Клиент-Банк")</t>
    </r>
  </si>
  <si>
    <t>12</t>
  </si>
  <si>
    <r>
      <t>Налоги юридического лица</t>
    </r>
    <r>
      <rPr>
        <sz val="12"/>
        <rFont val="Arial Cyr"/>
        <family val="2"/>
      </rPr>
      <t xml:space="preserve"> (по УСН  1% от поступившей суммы на р/счет ТСЖ 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</si>
  <si>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стр.2</t>
  </si>
  <si>
    <t>13</t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</si>
  <si>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снега)</t>
    </r>
  </si>
  <si>
    <t>14</t>
  </si>
  <si>
    <r>
      <t>Благоустройство придомовой территории</t>
    </r>
    <r>
      <rPr>
        <sz val="12"/>
        <rFont val="Arial Cyr"/>
        <family val="2"/>
      </rPr>
      <t xml:space="preserve"> ( разбивка цветников, устройство газонов и клумб, озеленение, прочие работы)</t>
    </r>
  </si>
  <si>
    <t>15</t>
  </si>
  <si>
    <r>
      <t>Проведение  новогод.мероприятий</t>
    </r>
    <r>
      <rPr>
        <sz val="12"/>
        <rFont val="Arial Cyr"/>
        <family val="2"/>
      </rPr>
      <t xml:space="preserve"> </t>
    </r>
    <r>
      <rPr>
        <b/>
        <sz val="12"/>
        <rFont val="Arial Cyr"/>
        <family val="0"/>
      </rPr>
      <t>для многокварт.дома  и детей</t>
    </r>
  </si>
  <si>
    <t>16</t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</si>
  <si>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</si>
  <si>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t>17</t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</si>
  <si>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</si>
  <si>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t>18</t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</si>
  <si>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(наблюдение за работой прибора учета и сопряженного оборудования, ежедневному мониторингу показаний и контролю за тепловым режимом, передаче показаний в РСО) Договор  с УК "Стройсоюз " от 01.05.2010 г.</t>
    </r>
  </si>
  <si>
    <t>19</t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</si>
  <si>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 Договор 222 от 17.12.2008 г.</t>
    </r>
  </si>
  <si>
    <t>ИТОГО:</t>
  </si>
  <si>
    <t>21</t>
  </si>
  <si>
    <r>
      <t xml:space="preserve">Текущий ремонт </t>
    </r>
    <r>
      <rPr>
        <sz val="12"/>
        <rFont val="Arial Cyr"/>
        <family val="2"/>
      </rPr>
      <t xml:space="preserve"> и приобр.основных средств</t>
    </r>
  </si>
  <si>
    <t>22</t>
  </si>
  <si>
    <t xml:space="preserve">Непредвиденные расходы </t>
  </si>
  <si>
    <t>Председатель правления :</t>
  </si>
  <si>
    <t>А.С.Теряева</t>
  </si>
  <si>
    <t>Члены правления:</t>
  </si>
  <si>
    <t xml:space="preserve">Е.В.Батуркин </t>
  </si>
  <si>
    <r>
      <t>Л.М.</t>
    </r>
    <r>
      <rPr>
        <sz val="15"/>
        <rFont val="Arial Cyr"/>
        <family val="0"/>
      </rPr>
      <t>Болсуновская</t>
    </r>
  </si>
  <si>
    <t>А.В.Вялов</t>
  </si>
  <si>
    <t>Г.А.Шишлинова</t>
  </si>
  <si>
    <t>Протокол № 3 Правления ТСЖ от 26.03.2012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</si>
</sst>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2"/>
      <color indexed="10"/>
      <name val="Arial Cyr"/>
      <family val="2"/>
    </font>
    <font>
      <sz val="12"/>
      <name val="Times New Roman"/>
      <family val="1"/>
    </font>
    <font>
      <b/>
      <sz val="11"/>
      <name val="Arial CYR"/>
      <family val="2"/>
    </font>
    <font>
      <b/>
      <sz val="12"/>
      <color indexed="8"/>
      <name val="Arial CYR"/>
      <family val="2"/>
    </font>
    <font>
      <b/>
      <sz val="12"/>
      <name val="Arial CYR"/>
      <family val="2"/>
    </font>
    <font>
      <sz val="11"/>
      <color indexed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2" fontId="11" fillId="0" borderId="4" xfId="0" applyNumberFormat="1" applyFont="1" applyBorder="1" applyAlignment="1">
      <alignment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/>
    </xf>
    <xf numFmtId="2" fontId="7" fillId="0" borderId="5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1" fillId="0" borderId="12" xfId="0" applyNumberFormat="1" applyFont="1" applyBorder="1" applyAlignment="1">
      <alignment/>
    </xf>
    <xf numFmtId="0" fontId="10" fillId="0" borderId="13" xfId="0" applyFont="1" applyBorder="1" applyAlignment="1">
      <alignment horizontal="left" vertical="top" wrapText="1"/>
    </xf>
    <xf numFmtId="49" fontId="14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2" fontId="13" fillId="0" borderId="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4" fillId="0" borderId="1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/>
    </xf>
    <xf numFmtId="2" fontId="7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6.125" style="1" customWidth="1"/>
    <col min="2" max="2" width="137.375" style="1" customWidth="1"/>
    <col min="3" max="3" width="16.25390625" style="1" customWidth="1"/>
    <col min="4" max="4" width="20.875" style="1" customWidth="1"/>
    <col min="5" max="5" width="23.75390625" style="1" customWidth="1"/>
    <col min="6" max="7" width="12.75390625" style="1" customWidth="1"/>
    <col min="8" max="9" width="12.00390625" style="1" customWidth="1"/>
    <col min="10" max="11" width="9.125" style="1" customWidth="1"/>
    <col min="12" max="12" width="9.375" style="1" bestFit="1" customWidth="1"/>
    <col min="13" max="16384" width="9.125" style="1" customWidth="1"/>
  </cols>
  <sheetData>
    <row r="1" spans="5:8" ht="15">
      <c r="E1" s="2" t="s">
        <v>0</v>
      </c>
      <c r="F1" s="3"/>
      <c r="G1" s="3"/>
      <c r="H1" s="3"/>
    </row>
    <row r="2" spans="5:8" ht="14.25">
      <c r="E2" s="3" t="s">
        <v>1</v>
      </c>
      <c r="F2" s="3"/>
      <c r="G2" s="3"/>
      <c r="H2" s="3"/>
    </row>
    <row r="4" spans="1:7" ht="23.25">
      <c r="A4" s="4"/>
      <c r="B4" s="5" t="s">
        <v>2</v>
      </c>
      <c r="C4" s="6"/>
      <c r="D4" s="6"/>
      <c r="E4" s="6"/>
      <c r="F4" s="6"/>
      <c r="G4" s="6"/>
    </row>
    <row r="5" spans="1:7" ht="15">
      <c r="A5" s="7"/>
      <c r="B5" s="7"/>
      <c r="C5" s="7"/>
      <c r="D5" s="7"/>
      <c r="E5" s="7"/>
      <c r="F5" s="7"/>
      <c r="G5" s="7"/>
    </row>
    <row r="6" spans="1:7" ht="19.5" customHeight="1">
      <c r="A6" s="7" t="s">
        <v>3</v>
      </c>
      <c r="B6" s="7"/>
      <c r="C6" s="7" t="s">
        <v>4</v>
      </c>
      <c r="D6" s="7"/>
      <c r="E6" s="7"/>
      <c r="F6" s="7"/>
      <c r="G6" s="7"/>
    </row>
    <row r="7" spans="1:7" ht="19.5" customHeight="1">
      <c r="A7" s="7" t="s">
        <v>5</v>
      </c>
      <c r="B7" s="7"/>
      <c r="C7" s="7" t="s">
        <v>6</v>
      </c>
      <c r="D7" s="7"/>
      <c r="E7" s="7"/>
      <c r="F7" s="7"/>
      <c r="G7" s="7"/>
    </row>
    <row r="8" spans="1:7" ht="19.5" customHeight="1">
      <c r="A8" s="7" t="s">
        <v>7</v>
      </c>
      <c r="B8" s="7"/>
      <c r="C8" s="7" t="s">
        <v>8</v>
      </c>
      <c r="D8" s="7"/>
      <c r="E8" s="7"/>
      <c r="F8" s="7"/>
      <c r="G8" s="7" t="s">
        <v>9</v>
      </c>
    </row>
    <row r="9" spans="1:7" ht="19.5" customHeight="1">
      <c r="A9" s="7" t="s">
        <v>10</v>
      </c>
      <c r="B9" s="7"/>
      <c r="C9" s="7" t="s">
        <v>11</v>
      </c>
      <c r="D9" s="7"/>
      <c r="E9" s="7"/>
      <c r="F9" s="7"/>
      <c r="G9" s="7"/>
    </row>
    <row r="10" spans="1:7" ht="19.5" customHeight="1">
      <c r="A10" s="7" t="s">
        <v>12</v>
      </c>
      <c r="B10" s="7"/>
      <c r="C10" s="7" t="s">
        <v>13</v>
      </c>
      <c r="D10" s="7"/>
      <c r="E10" s="7"/>
      <c r="F10" s="7"/>
      <c r="G10" s="7"/>
    </row>
    <row r="11" spans="1:7" ht="19.5" customHeight="1">
      <c r="A11" s="7" t="s">
        <v>14</v>
      </c>
      <c r="B11" s="7"/>
      <c r="C11" s="7" t="s">
        <v>15</v>
      </c>
      <c r="D11" s="7"/>
      <c r="E11" s="7"/>
      <c r="F11" s="7"/>
      <c r="G11" s="7"/>
    </row>
    <row r="12" spans="1:7" ht="19.5" customHeight="1">
      <c r="A12" s="7" t="s">
        <v>16</v>
      </c>
      <c r="B12" s="7"/>
      <c r="C12" s="7" t="s">
        <v>17</v>
      </c>
      <c r="D12" s="7"/>
      <c r="E12" s="7"/>
      <c r="F12" s="7"/>
      <c r="G12" s="7"/>
    </row>
    <row r="13" spans="1:7" ht="19.5" customHeight="1">
      <c r="A13" s="7" t="s">
        <v>18</v>
      </c>
      <c r="B13" s="7"/>
      <c r="C13" s="7" t="s">
        <v>19</v>
      </c>
      <c r="D13" s="7"/>
      <c r="E13" s="7"/>
      <c r="F13" s="7"/>
      <c r="G13" s="7"/>
    </row>
    <row r="14" spans="1:7" ht="19.5" customHeight="1">
      <c r="A14" s="7" t="s">
        <v>20</v>
      </c>
      <c r="B14" s="7"/>
      <c r="C14" s="7" t="s">
        <v>21</v>
      </c>
      <c r="D14" s="7"/>
      <c r="E14" s="7"/>
      <c r="F14" s="7"/>
      <c r="G14" s="7"/>
    </row>
    <row r="15" spans="1:7" ht="19.5" customHeight="1">
      <c r="A15" s="7" t="s">
        <v>22</v>
      </c>
      <c r="B15" s="7"/>
      <c r="C15" s="8" t="s">
        <v>23</v>
      </c>
      <c r="D15" s="7"/>
      <c r="E15" s="7"/>
      <c r="F15" s="7"/>
      <c r="G15" s="7"/>
    </row>
    <row r="16" spans="1:7" ht="19.5" customHeight="1">
      <c r="A16" s="7" t="s">
        <v>24</v>
      </c>
      <c r="B16" s="7"/>
      <c r="C16" s="7" t="s">
        <v>25</v>
      </c>
      <c r="D16" s="7"/>
      <c r="E16" s="7"/>
      <c r="F16" s="7"/>
      <c r="G16" s="7"/>
    </row>
    <row r="17" spans="1:7" ht="19.5" customHeight="1">
      <c r="A17" s="7" t="s">
        <v>26</v>
      </c>
      <c r="B17" s="7"/>
      <c r="C17" s="7" t="s">
        <v>27</v>
      </c>
      <c r="D17" s="7"/>
      <c r="E17" s="7"/>
      <c r="F17" s="7"/>
      <c r="G17" s="7"/>
    </row>
    <row r="18" spans="1:7" ht="19.5" customHeight="1">
      <c r="A18" s="7" t="s">
        <v>28</v>
      </c>
      <c r="B18" s="7"/>
      <c r="C18" s="7" t="s">
        <v>29</v>
      </c>
      <c r="D18" s="7"/>
      <c r="E18" s="7"/>
      <c r="F18" s="7"/>
      <c r="G18" s="7"/>
    </row>
    <row r="19" spans="1:7" ht="19.5" customHeight="1">
      <c r="A19" s="7" t="s">
        <v>30</v>
      </c>
      <c r="B19" s="7"/>
      <c r="C19" s="7" t="s">
        <v>31</v>
      </c>
      <c r="D19" s="7"/>
      <c r="E19" s="7"/>
      <c r="F19" s="7"/>
      <c r="G19" s="7"/>
    </row>
    <row r="20" spans="1:7" ht="19.5" customHeight="1">
      <c r="A20" s="7" t="s">
        <v>32</v>
      </c>
      <c r="B20" s="7"/>
      <c r="C20" s="7" t="s">
        <v>33</v>
      </c>
      <c r="D20" s="7"/>
      <c r="E20" s="7"/>
      <c r="F20" s="7"/>
      <c r="G20" s="7"/>
    </row>
    <row r="21" spans="1:7" ht="19.5" customHeight="1">
      <c r="A21" s="7" t="s">
        <v>34</v>
      </c>
      <c r="B21" s="7"/>
      <c r="C21" s="7" t="s">
        <v>35</v>
      </c>
      <c r="D21" s="7"/>
      <c r="E21" s="7"/>
      <c r="F21" s="7"/>
      <c r="G21" s="7" t="s">
        <v>36</v>
      </c>
    </row>
    <row r="22" spans="2:7" ht="15">
      <c r="B22" s="7"/>
      <c r="C22" s="7"/>
      <c r="D22" s="7"/>
      <c r="E22" s="7"/>
      <c r="F22" s="7"/>
      <c r="G22" s="7"/>
    </row>
    <row r="23" spans="1:7" ht="15.75">
      <c r="A23" s="9"/>
      <c r="B23" s="10"/>
      <c r="C23" s="10"/>
      <c r="D23" s="10"/>
      <c r="E23" s="10"/>
      <c r="F23" s="10"/>
      <c r="G23" s="10"/>
    </row>
    <row r="24" spans="1:10" ht="36" customHeight="1">
      <c r="A24" s="11" t="s">
        <v>37</v>
      </c>
      <c r="B24" s="12" t="s">
        <v>38</v>
      </c>
      <c r="C24" s="13" t="s">
        <v>39</v>
      </c>
      <c r="D24" s="14" t="s">
        <v>40</v>
      </c>
      <c r="E24" s="14" t="s">
        <v>41</v>
      </c>
      <c r="F24" s="14" t="s">
        <v>42</v>
      </c>
      <c r="G24" s="14" t="s">
        <v>43</v>
      </c>
      <c r="H24" s="15" t="s">
        <v>44</v>
      </c>
      <c r="I24" s="15" t="s">
        <v>45</v>
      </c>
      <c r="J24" s="15" t="s">
        <v>46</v>
      </c>
    </row>
    <row r="25" spans="1:10" ht="64.5" customHeight="1">
      <c r="A25" s="16" t="s">
        <v>47</v>
      </c>
      <c r="B25" s="17" t="s">
        <v>48</v>
      </c>
      <c r="C25" s="18">
        <f>ROUND(F25/4262,2)</f>
        <v>3.05</v>
      </c>
      <c r="D25" s="19">
        <f aca="true" t="shared" si="0" ref="D25:D46">ROUND(C25*H25,2)</f>
        <v>10159.25</v>
      </c>
      <c r="E25" s="19">
        <f aca="true" t="shared" si="1" ref="E25:E46">F25-D25</f>
        <v>2840.75</v>
      </c>
      <c r="F25" s="19">
        <v>13000</v>
      </c>
      <c r="G25" s="20">
        <f>F25*12</f>
        <v>156000</v>
      </c>
      <c r="H25" s="21">
        <v>3330.9</v>
      </c>
      <c r="I25" s="21">
        <v>931.1</v>
      </c>
      <c r="J25" s="21">
        <f aca="true" t="shared" si="2" ref="J25:J48">H25+I25</f>
        <v>4262</v>
      </c>
    </row>
    <row r="26" spans="1:10" ht="124.5" customHeight="1">
      <c r="A26" s="16" t="s">
        <v>49</v>
      </c>
      <c r="B26" s="22" t="s">
        <v>50</v>
      </c>
      <c r="C26" s="18">
        <f>ROUND(F26/4262,2)</f>
        <v>2.18</v>
      </c>
      <c r="D26" s="19">
        <f t="shared" si="0"/>
        <v>7261.36</v>
      </c>
      <c r="E26" s="19">
        <f t="shared" si="1"/>
        <v>2047.6400000000003</v>
      </c>
      <c r="F26" s="19">
        <v>9309</v>
      </c>
      <c r="G26" s="20">
        <f>F26*12</f>
        <v>111708</v>
      </c>
      <c r="H26" s="21">
        <v>3330.9</v>
      </c>
      <c r="I26" s="21">
        <v>931.1</v>
      </c>
      <c r="J26" s="21">
        <f t="shared" si="2"/>
        <v>4262</v>
      </c>
    </row>
    <row r="27" spans="1:10" ht="60.75" customHeight="1">
      <c r="A27" s="16" t="s">
        <v>51</v>
      </c>
      <c r="B27" s="23" t="s">
        <v>52</v>
      </c>
      <c r="C27" s="18">
        <f>ROUND(F27/4262,2)</f>
        <v>0.29</v>
      </c>
      <c r="D27" s="19">
        <f t="shared" si="0"/>
        <v>965.96</v>
      </c>
      <c r="E27" s="19">
        <f t="shared" si="1"/>
        <v>284.03999999999996</v>
      </c>
      <c r="F27" s="19">
        <v>1250</v>
      </c>
      <c r="G27" s="20">
        <v>15000</v>
      </c>
      <c r="H27" s="21">
        <v>3330.9</v>
      </c>
      <c r="I27" s="21">
        <v>931.1</v>
      </c>
      <c r="J27" s="21">
        <f t="shared" si="2"/>
        <v>4262</v>
      </c>
    </row>
    <row r="28" spans="1:10" ht="105.75" customHeight="1">
      <c r="A28" s="16" t="s">
        <v>53</v>
      </c>
      <c r="B28" s="22" t="s">
        <v>54</v>
      </c>
      <c r="C28" s="18">
        <f>ROUND(F28/4262,2)</f>
        <v>1.6</v>
      </c>
      <c r="D28" s="19">
        <f t="shared" si="0"/>
        <v>5329.44</v>
      </c>
      <c r="E28" s="19">
        <f t="shared" si="1"/>
        <v>1473.5600000000004</v>
      </c>
      <c r="F28" s="24">
        <v>6803</v>
      </c>
      <c r="G28" s="25">
        <f>F28*12</f>
        <v>81636</v>
      </c>
      <c r="H28" s="21">
        <v>3330.9</v>
      </c>
      <c r="I28" s="21">
        <v>931.1</v>
      </c>
      <c r="J28" s="21">
        <f t="shared" si="2"/>
        <v>4262</v>
      </c>
    </row>
    <row r="29" spans="1:10" ht="15.75">
      <c r="A29" s="16" t="s">
        <v>55</v>
      </c>
      <c r="B29" s="23" t="s">
        <v>56</v>
      </c>
      <c r="C29" s="18">
        <f>F29/4262</f>
        <v>0.14054434537775692</v>
      </c>
      <c r="D29" s="19">
        <f t="shared" si="0"/>
        <v>468.14</v>
      </c>
      <c r="E29" s="19">
        <f t="shared" si="1"/>
        <v>130.86</v>
      </c>
      <c r="F29" s="19">
        <v>599</v>
      </c>
      <c r="G29" s="20">
        <v>7188</v>
      </c>
      <c r="H29" s="21">
        <v>3330.9</v>
      </c>
      <c r="I29" s="21">
        <v>931.1</v>
      </c>
      <c r="J29" s="21">
        <f t="shared" si="2"/>
        <v>4262</v>
      </c>
    </row>
    <row r="30" spans="1:10" ht="15.75">
      <c r="A30" s="16" t="s">
        <v>57</v>
      </c>
      <c r="B30" s="23" t="s">
        <v>58</v>
      </c>
      <c r="C30" s="18">
        <f>ROUND(F30/4262,2)</f>
        <v>1.36</v>
      </c>
      <c r="D30" s="19">
        <f t="shared" si="0"/>
        <v>4530.02</v>
      </c>
      <c r="E30" s="19">
        <f t="shared" si="1"/>
        <v>1253.9799999999996</v>
      </c>
      <c r="F30" s="19">
        <v>5784</v>
      </c>
      <c r="G30" s="20">
        <f>F30*12</f>
        <v>69408</v>
      </c>
      <c r="H30" s="21">
        <v>3330.9</v>
      </c>
      <c r="I30" s="21">
        <v>931.1</v>
      </c>
      <c r="J30" s="21">
        <f t="shared" si="2"/>
        <v>4262</v>
      </c>
    </row>
    <row r="31" spans="1:10" ht="30.75">
      <c r="A31" s="16" t="s">
        <v>59</v>
      </c>
      <c r="B31" s="23" t="s">
        <v>60</v>
      </c>
      <c r="C31" s="18">
        <f>ROUND(F31/4262,2)</f>
        <v>0.94</v>
      </c>
      <c r="D31" s="19">
        <f t="shared" si="0"/>
        <v>3131.05</v>
      </c>
      <c r="E31" s="19">
        <f t="shared" si="1"/>
        <v>856.9499999999998</v>
      </c>
      <c r="F31" s="19">
        <v>3988</v>
      </c>
      <c r="G31" s="20">
        <f>F31*12</f>
        <v>47856</v>
      </c>
      <c r="H31" s="21">
        <v>3330.9</v>
      </c>
      <c r="I31" s="21">
        <v>931.1</v>
      </c>
      <c r="J31" s="21">
        <f t="shared" si="2"/>
        <v>4262</v>
      </c>
    </row>
    <row r="32" spans="1:10" ht="30.75">
      <c r="A32" s="16" t="s">
        <v>61</v>
      </c>
      <c r="B32" s="23" t="s">
        <v>62</v>
      </c>
      <c r="C32" s="18">
        <f>ROUND(F32/4262,2)</f>
        <v>1.39</v>
      </c>
      <c r="D32" s="19">
        <f t="shared" si="0"/>
        <v>4629.95</v>
      </c>
      <c r="E32" s="19">
        <f t="shared" si="1"/>
        <v>1297.0500000000002</v>
      </c>
      <c r="F32" s="19">
        <v>5927</v>
      </c>
      <c r="G32" s="20">
        <f>F32*12</f>
        <v>71124</v>
      </c>
      <c r="H32" s="21">
        <v>3330.9</v>
      </c>
      <c r="I32" s="21">
        <v>931.1</v>
      </c>
      <c r="J32" s="21">
        <f t="shared" si="2"/>
        <v>4262</v>
      </c>
    </row>
    <row r="33" spans="1:10" ht="34.5" customHeight="1">
      <c r="A33" s="16" t="s">
        <v>63</v>
      </c>
      <c r="B33" s="23" t="s">
        <v>64</v>
      </c>
      <c r="C33" s="18">
        <f>ROUND(F33/4262,2)</f>
        <v>0.29</v>
      </c>
      <c r="D33" s="19">
        <f t="shared" si="0"/>
        <v>965.96</v>
      </c>
      <c r="E33" s="19">
        <f t="shared" si="1"/>
        <v>284.03999999999996</v>
      </c>
      <c r="F33" s="19">
        <f>15000/12</f>
        <v>1250</v>
      </c>
      <c r="G33" s="20">
        <v>15000</v>
      </c>
      <c r="H33" s="21">
        <v>3330.9</v>
      </c>
      <c r="I33" s="21">
        <v>931.1</v>
      </c>
      <c r="J33" s="21">
        <f t="shared" si="2"/>
        <v>4262</v>
      </c>
    </row>
    <row r="34" spans="1:10" ht="19.5" customHeight="1">
      <c r="A34" s="16" t="s">
        <v>65</v>
      </c>
      <c r="B34" s="23" t="s">
        <v>66</v>
      </c>
      <c r="C34" s="18">
        <f>ROUND(F34/4262,2)</f>
        <v>0.23</v>
      </c>
      <c r="D34" s="19">
        <f t="shared" si="0"/>
        <v>766.11</v>
      </c>
      <c r="E34" s="19">
        <f t="shared" si="1"/>
        <v>233.89</v>
      </c>
      <c r="F34" s="19">
        <f>G34/12</f>
        <v>1000</v>
      </c>
      <c r="G34" s="20">
        <v>12000</v>
      </c>
      <c r="H34" s="21">
        <v>3330.9</v>
      </c>
      <c r="I34" s="21">
        <v>931.1</v>
      </c>
      <c r="J34" s="21">
        <f t="shared" si="2"/>
        <v>4262</v>
      </c>
    </row>
    <row r="35" spans="1:10" ht="36" customHeight="1">
      <c r="A35" s="16" t="s">
        <v>67</v>
      </c>
      <c r="B35" s="23" t="s">
        <v>68</v>
      </c>
      <c r="C35" s="18">
        <v>0.28</v>
      </c>
      <c r="D35" s="19">
        <f t="shared" si="0"/>
        <v>932.65</v>
      </c>
      <c r="E35" s="19">
        <f t="shared" si="1"/>
        <v>232.35000000000002</v>
      </c>
      <c r="F35" s="19">
        <f>G35/12</f>
        <v>1165</v>
      </c>
      <c r="G35" s="20">
        <v>13980</v>
      </c>
      <c r="H35" s="21">
        <v>3330.9</v>
      </c>
      <c r="I35" s="21">
        <v>931.1</v>
      </c>
      <c r="J35" s="21">
        <f t="shared" si="2"/>
        <v>4262</v>
      </c>
    </row>
    <row r="36" spans="1:10" ht="15.75">
      <c r="A36" s="26" t="s">
        <v>69</v>
      </c>
      <c r="B36" s="27" t="s">
        <v>70</v>
      </c>
      <c r="C36" s="28">
        <f aca="true" t="shared" si="3" ref="C36:C46">ROUND(F36/4262,2)</f>
        <v>0.29</v>
      </c>
      <c r="D36" s="29">
        <f t="shared" si="0"/>
        <v>965.96</v>
      </c>
      <c r="E36" s="29">
        <f t="shared" si="1"/>
        <v>284.03999999999996</v>
      </c>
      <c r="F36" s="29">
        <f>15000/12</f>
        <v>1250</v>
      </c>
      <c r="G36" s="30">
        <v>15000</v>
      </c>
      <c r="H36" s="31">
        <v>3330.9</v>
      </c>
      <c r="I36" s="31">
        <v>931.1</v>
      </c>
      <c r="J36" s="31">
        <f t="shared" si="2"/>
        <v>4262</v>
      </c>
    </row>
    <row r="37" spans="1:11" ht="15.75">
      <c r="A37" s="32"/>
      <c r="B37" s="33" t="s">
        <v>71</v>
      </c>
      <c r="C37" s="33"/>
      <c r="D37" s="33"/>
      <c r="E37" s="33"/>
      <c r="F37" s="33"/>
      <c r="G37" s="33"/>
      <c r="H37" s="33"/>
      <c r="I37" s="33"/>
      <c r="J37" s="33"/>
      <c r="K37" s="34"/>
    </row>
    <row r="38" spans="1:11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4"/>
    </row>
    <row r="39" spans="1:11" ht="15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4"/>
    </row>
    <row r="40" spans="1:10" ht="33.75" customHeight="1">
      <c r="A40" s="36" t="s">
        <v>72</v>
      </c>
      <c r="B40" s="37" t="s">
        <v>73</v>
      </c>
      <c r="C40" s="38">
        <f t="shared" si="3"/>
        <v>0.29</v>
      </c>
      <c r="D40" s="39">
        <f t="shared" si="0"/>
        <v>965.96</v>
      </c>
      <c r="E40" s="39">
        <f t="shared" si="1"/>
        <v>284.03999999999996</v>
      </c>
      <c r="F40" s="39">
        <f>15000/12</f>
        <v>1250</v>
      </c>
      <c r="G40" s="40">
        <v>15000</v>
      </c>
      <c r="H40" s="21">
        <v>3330.9</v>
      </c>
      <c r="I40" s="21">
        <v>931.1</v>
      </c>
      <c r="J40" s="21">
        <f t="shared" si="2"/>
        <v>4262</v>
      </c>
    </row>
    <row r="41" spans="1:10" ht="30.75">
      <c r="A41" s="41" t="s">
        <v>74</v>
      </c>
      <c r="B41" s="42" t="s">
        <v>75</v>
      </c>
      <c r="C41" s="43">
        <f t="shared" si="3"/>
        <v>0.2</v>
      </c>
      <c r="D41" s="44">
        <f t="shared" si="0"/>
        <v>666.18</v>
      </c>
      <c r="E41" s="44">
        <f t="shared" si="1"/>
        <v>166.82000000000005</v>
      </c>
      <c r="F41" s="44">
        <v>833</v>
      </c>
      <c r="G41" s="45">
        <f>833*12</f>
        <v>9996</v>
      </c>
      <c r="H41" s="46">
        <v>3330.9</v>
      </c>
      <c r="I41" s="46">
        <v>931.1</v>
      </c>
      <c r="J41" s="46">
        <f t="shared" si="2"/>
        <v>4262</v>
      </c>
    </row>
    <row r="42" spans="1:10" ht="15.75">
      <c r="A42" s="16" t="s">
        <v>76</v>
      </c>
      <c r="B42" s="23" t="s">
        <v>77</v>
      </c>
      <c r="C42" s="18">
        <f t="shared" si="3"/>
        <v>0.19</v>
      </c>
      <c r="D42" s="19">
        <f t="shared" si="0"/>
        <v>632.87</v>
      </c>
      <c r="E42" s="19">
        <f t="shared" si="1"/>
        <v>180.13</v>
      </c>
      <c r="F42" s="19">
        <v>813</v>
      </c>
      <c r="G42" s="20">
        <f>F42*12</f>
        <v>9756</v>
      </c>
      <c r="H42" s="21">
        <v>3330.9</v>
      </c>
      <c r="I42" s="21">
        <v>931.1</v>
      </c>
      <c r="J42" s="21">
        <f t="shared" si="2"/>
        <v>4262</v>
      </c>
    </row>
    <row r="43" spans="1:10" ht="30.75" customHeight="1">
      <c r="A43" s="16" t="s">
        <v>78</v>
      </c>
      <c r="B43" s="23" t="s">
        <v>79</v>
      </c>
      <c r="C43" s="18">
        <f t="shared" si="3"/>
        <v>0.2</v>
      </c>
      <c r="D43" s="19">
        <f t="shared" si="0"/>
        <v>666.18</v>
      </c>
      <c r="E43" s="19">
        <f t="shared" si="1"/>
        <v>166.82000000000005</v>
      </c>
      <c r="F43" s="19">
        <v>833</v>
      </c>
      <c r="G43" s="20">
        <f>F43*12</f>
        <v>9996</v>
      </c>
      <c r="H43" s="21">
        <v>3330.9</v>
      </c>
      <c r="I43" s="21">
        <v>931.1</v>
      </c>
      <c r="J43" s="21">
        <f t="shared" si="2"/>
        <v>4262</v>
      </c>
    </row>
    <row r="44" spans="1:10" ht="34.5" customHeight="1">
      <c r="A44" s="16" t="s">
        <v>80</v>
      </c>
      <c r="B44" s="23" t="s">
        <v>81</v>
      </c>
      <c r="C44" s="18">
        <f t="shared" si="3"/>
        <v>1.39</v>
      </c>
      <c r="D44" s="19">
        <f t="shared" si="0"/>
        <v>4629.95</v>
      </c>
      <c r="E44" s="19">
        <f t="shared" si="1"/>
        <v>1283.0500000000002</v>
      </c>
      <c r="F44" s="24">
        <v>5913</v>
      </c>
      <c r="G44" s="25">
        <f>F44*12</f>
        <v>70956</v>
      </c>
      <c r="H44" s="21">
        <v>3330.9</v>
      </c>
      <c r="I44" s="21">
        <v>931.1</v>
      </c>
      <c r="J44" s="21">
        <f t="shared" si="2"/>
        <v>4262</v>
      </c>
    </row>
    <row r="45" spans="1:10" ht="45.75">
      <c r="A45" s="16" t="s">
        <v>82</v>
      </c>
      <c r="B45" s="22" t="s">
        <v>83</v>
      </c>
      <c r="C45" s="18">
        <f t="shared" si="3"/>
        <v>0.35</v>
      </c>
      <c r="D45" s="19">
        <f t="shared" si="0"/>
        <v>1165.82</v>
      </c>
      <c r="E45" s="19">
        <f t="shared" si="1"/>
        <v>334.18000000000006</v>
      </c>
      <c r="F45" s="24">
        <v>1500</v>
      </c>
      <c r="G45" s="25">
        <f>F45*12</f>
        <v>18000</v>
      </c>
      <c r="H45" s="21">
        <v>3330.9</v>
      </c>
      <c r="I45" s="21">
        <v>931.1</v>
      </c>
      <c r="J45" s="21">
        <f t="shared" si="2"/>
        <v>4262</v>
      </c>
    </row>
    <row r="46" spans="1:10" ht="30.75">
      <c r="A46" s="16" t="s">
        <v>84</v>
      </c>
      <c r="B46" s="47" t="s">
        <v>85</v>
      </c>
      <c r="C46" s="18">
        <f t="shared" si="3"/>
        <v>0.17</v>
      </c>
      <c r="D46" s="19">
        <f t="shared" si="0"/>
        <v>566.25</v>
      </c>
      <c r="E46" s="19">
        <f t="shared" si="1"/>
        <v>147.75</v>
      </c>
      <c r="F46" s="24">
        <v>714</v>
      </c>
      <c r="G46" s="25">
        <f>F46*12</f>
        <v>8568</v>
      </c>
      <c r="H46" s="21">
        <v>3330.9</v>
      </c>
      <c r="I46" s="21">
        <v>931.1</v>
      </c>
      <c r="J46" s="21">
        <f t="shared" si="2"/>
        <v>4262</v>
      </c>
    </row>
    <row r="47" spans="1:12" ht="15.75">
      <c r="A47" s="48"/>
      <c r="B47" s="49" t="s">
        <v>86</v>
      </c>
      <c r="C47" s="50">
        <f>SUM(C25:C46)</f>
        <v>14.830544345377753</v>
      </c>
      <c r="D47" s="50">
        <f>SUM(D25:D46)</f>
        <v>49399.06</v>
      </c>
      <c r="E47" s="50">
        <f>SUM(E25:E46)</f>
        <v>13781.939999999999</v>
      </c>
      <c r="F47" s="50">
        <f>SUM(F25:F46)</f>
        <v>63181</v>
      </c>
      <c r="G47" s="51">
        <f>SUM(G25:G46)</f>
        <v>758172</v>
      </c>
      <c r="H47" s="21">
        <v>3330.9</v>
      </c>
      <c r="I47" s="21">
        <v>931.1</v>
      </c>
      <c r="J47" s="21">
        <f t="shared" si="2"/>
        <v>4262</v>
      </c>
      <c r="L47" s="52"/>
    </row>
    <row r="48" spans="1:10" ht="15.75">
      <c r="A48" s="16" t="s">
        <v>87</v>
      </c>
      <c r="B48" s="47" t="s">
        <v>88</v>
      </c>
      <c r="C48" s="18"/>
      <c r="D48" s="19"/>
      <c r="E48" s="19"/>
      <c r="F48" s="19">
        <f>G48/12</f>
        <v>29000</v>
      </c>
      <c r="G48" s="20">
        <v>348000</v>
      </c>
      <c r="H48" s="21">
        <v>3330.9</v>
      </c>
      <c r="I48" s="21">
        <v>931.1</v>
      </c>
      <c r="J48" s="21">
        <f t="shared" si="2"/>
        <v>4262</v>
      </c>
    </row>
    <row r="49" spans="2:9" ht="15.75">
      <c r="B49" s="49"/>
      <c r="C49" s="50"/>
      <c r="D49" s="53"/>
      <c r="E49" s="53"/>
      <c r="F49" s="53"/>
      <c r="G49" s="53"/>
      <c r="I49" s="54"/>
    </row>
    <row r="50" spans="1:10" ht="15.75">
      <c r="A50" s="16" t="s">
        <v>89</v>
      </c>
      <c r="B50" s="47" t="s">
        <v>90</v>
      </c>
      <c r="C50" s="19"/>
      <c r="D50" s="19"/>
      <c r="E50" s="19"/>
      <c r="F50" s="19">
        <f>G50/12</f>
        <v>3844.25</v>
      </c>
      <c r="G50" s="20">
        <v>46131</v>
      </c>
      <c r="H50" s="21">
        <v>3330.9</v>
      </c>
      <c r="I50" s="21">
        <v>931.1</v>
      </c>
      <c r="J50" s="21">
        <f>H50+I50</f>
        <v>4262</v>
      </c>
    </row>
    <row r="51" spans="2:7" ht="15.75">
      <c r="B51" s="49"/>
      <c r="C51" s="55"/>
      <c r="D51" s="53"/>
      <c r="E51" s="53"/>
      <c r="F51" s="53">
        <f>F47+F48+F50</f>
        <v>96025.25</v>
      </c>
      <c r="G51" s="53">
        <f>G50+G48+G47</f>
        <v>1152303</v>
      </c>
    </row>
    <row r="53" spans="2:4" ht="18">
      <c r="B53" s="56"/>
      <c r="C53" s="57"/>
      <c r="D53" s="57"/>
    </row>
    <row r="54" spans="3:7" ht="20.25">
      <c r="C54" s="58" t="s">
        <v>91</v>
      </c>
      <c r="D54" s="58"/>
      <c r="F54" s="59" t="s">
        <v>92</v>
      </c>
      <c r="G54" s="59"/>
    </row>
    <row r="55" spans="3:7" ht="20.25">
      <c r="C55" s="57"/>
      <c r="D55" s="57"/>
      <c r="F55" s="60"/>
      <c r="G55" s="60"/>
    </row>
    <row r="56" spans="2:7" ht="20.25">
      <c r="B56" s="56"/>
      <c r="C56" s="58" t="s">
        <v>93</v>
      </c>
      <c r="D56" s="58"/>
      <c r="F56" s="59" t="s">
        <v>94</v>
      </c>
      <c r="G56" s="59"/>
    </row>
    <row r="57" spans="6:7" ht="20.25">
      <c r="F57" s="59"/>
      <c r="G57" s="59"/>
    </row>
    <row r="58" spans="6:7" ht="20.25">
      <c r="F58" s="59" t="s">
        <v>95</v>
      </c>
      <c r="G58" s="59"/>
    </row>
    <row r="59" spans="6:7" ht="20.25">
      <c r="F59" s="59"/>
      <c r="G59" s="59"/>
    </row>
    <row r="60" spans="6:7" ht="20.25">
      <c r="F60" s="59" t="s">
        <v>96</v>
      </c>
      <c r="G60" s="59"/>
    </row>
    <row r="61" spans="6:7" ht="20.25">
      <c r="F61" s="59"/>
      <c r="G61" s="59"/>
    </row>
    <row r="62" spans="6:7" ht="20.25">
      <c r="F62" s="59" t="s">
        <v>97</v>
      </c>
      <c r="G62" s="59"/>
    </row>
    <row r="64" spans="3:5" ht="18">
      <c r="C64" s="61" t="s">
        <v>98</v>
      </c>
      <c r="D64" s="62"/>
      <c r="E64" s="62"/>
    </row>
    <row r="67" ht="15">
      <c r="B67" s="56"/>
    </row>
    <row r="68" ht="15">
      <c r="B68" s="56"/>
    </row>
  </sheetData>
  <mergeCells count="16">
    <mergeCell ref="F61:G61"/>
    <mergeCell ref="F62:G62"/>
    <mergeCell ref="C64:E64"/>
    <mergeCell ref="F57:G57"/>
    <mergeCell ref="F58:G58"/>
    <mergeCell ref="F59:G59"/>
    <mergeCell ref="F60:G60"/>
    <mergeCell ref="A38:J39"/>
    <mergeCell ref="C54:D54"/>
    <mergeCell ref="F54:G54"/>
    <mergeCell ref="C56:D56"/>
    <mergeCell ref="F56:G56"/>
    <mergeCell ref="E1:H1"/>
    <mergeCell ref="E2:H2"/>
    <mergeCell ref="B4:G4"/>
    <mergeCell ref="B37:J37"/>
  </mergeCells>
  <printOptions/>
  <pageMargins left="0.75" right="0.75" top="1" bottom="1" header="0.5" footer="0.5"/>
  <pageSetup fitToHeight="2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cp:lastPrinted>2012-06-25T11:17:01Z</cp:lastPrinted>
  <dcterms:created xsi:type="dcterms:W3CDTF">2012-06-25T11:15:31Z</dcterms:created>
  <dcterms:modified xsi:type="dcterms:W3CDTF">2012-06-25T11:17:44Z</dcterms:modified>
  <cp:category/>
  <cp:version/>
  <cp:contentType/>
  <cp:contentStatus/>
</cp:coreProperties>
</file>