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<sst xmlns="http://schemas.openxmlformats.org/spreadsheetml/2006/main" count="219" uniqueCount="127">
  <si>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</si>
  <si>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</si>
  <si>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</si>
  <si>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</si>
  <si>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</si>
  <si>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</si>
  <si>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</si>
  <si>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</si>
  <si>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</si>
  <si>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</si>
  <si>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</si>
  <si>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</si>
  <si>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</si>
  <si>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</si>
  <si>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</si>
  <si>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</si>
  <si>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</si>
  <si>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</si>
  <si>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</si>
  <si>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</si>
  <si>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</si>
  <si>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</si>
  <si>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</si>
  <si>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</si>
  <si>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</si>
  <si>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</si>
  <si>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</si>
  <si>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</si>
  <si>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</si>
  <si>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</si>
  <si>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</si>
  <si>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</si>
  <si>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</si>
  <si>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</si>
  <si>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</si>
  <si>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</si>
  <si>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</si>
  <si>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</si>
  <si>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</si>
  <si>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</si>
  <si>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</si>
  <si>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</si>
  <si>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</si>
  <si>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</si>
  <si>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</si>
  <si>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</si>
  <si>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</si>
  <si>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</si>
  <si>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</si>
  <si>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</si>
  <si>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</si>
  <si>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</si>
  <si>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</si>
  <si>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</si>
  <si>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</si>
  <si>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</si>
  <si>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</si>
  <si>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</si>
  <si>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</si>
  <si>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</si>
  <si>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</si>
  <si>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</si>
  <si>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</si>
  <si>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</si>
  <si>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пер.Днепровский,12</t>
  </si>
  <si>
    <t>502,1</t>
  </si>
  <si>
    <t>40 чел.</t>
  </si>
  <si>
    <t>16 шт.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</si>
  <si>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</si>
  <si>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</si>
  <si>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</si>
  <si>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</si>
  <si>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наледи, сброс сосулек- апрель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</si>
  <si>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</t>
    </r>
    <r>
      <rPr>
        <b/>
        <sz val="8"/>
        <rFont val="Arial Cyr"/>
        <family val="0"/>
      </rPr>
      <t xml:space="preserve"> отбивание мусорных контейнеров от льда и мусорных отходов  16.01.2013, окрашивание контейнерных баков 10.06.2013</t>
    </r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</si>
  <si>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</si>
  <si>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</si>
  <si>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</si>
  <si>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</si>
  <si>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-Ремонт системы отопления     05.07.2013                                                                                                                                      Гидравлические испытания системы отопления 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</si>
  <si>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</t>
    </r>
    <r>
      <rPr>
        <b/>
        <sz val="8"/>
        <rFont val="Arial Cyr"/>
        <family val="0"/>
      </rPr>
      <t xml:space="preserve">Вывоз мусора и веток с контейнерной площадки-  июнь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</si>
  <si>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–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</si>
  <si>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–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</si>
  <si>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</si>
  <si>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</si>
  <si>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</si>
  <si>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</si>
  <si>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</si>
  <si>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</si>
  <si>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</si>
  <si>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</si>
  <si>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</si>
  <si>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ДатаВыполнения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</si>
  <si>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</si>
  <si>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</si>
  <si>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</si>
  <si>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</si>
  <si>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</si>
  <si>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</si>
  <si>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</si>
  <si>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12.02.14</t>
  </si>
  <si>
    <t>Сброс снега : кровля - 10 м/п, козырёк - 4 кв.м.</t>
  </si>
  <si>
    <t/>
  </si>
  <si>
    <t>мн.дом</t>
  </si>
  <si>
    <t>21.02.14</t>
  </si>
  <si>
    <t>Осмотр СО, течи нет.</t>
  </si>
  <si>
    <t>квартира</t>
  </si>
  <si>
    <t>09.04.14</t>
  </si>
  <si>
    <t>Устранение течи на СО - установлен хомут Д 50мм - 1 шт.</t>
  </si>
  <si>
    <t>Хомут Д 50мм - 1 шт.</t>
  </si>
  <si>
    <t>15.03.14</t>
  </si>
  <si>
    <t>Сброс снега с кровли ж/д на пл.365 кв.м.</t>
  </si>
  <si>
    <t>15.04.14</t>
  </si>
  <si>
    <t>16.05.14</t>
  </si>
  <si>
    <t>Замена розлива СО.</t>
  </si>
  <si>
    <t>Труба стальн. - 16 м/п, электроды - 2 кг, круг отрезной - 1 шт.</t>
  </si>
  <si>
    <t>03.07.14</t>
  </si>
  <si>
    <t>Замена шифера  на кровле МКД.</t>
  </si>
  <si>
    <t>шифер-1,1м  х 1,5 м - 12 листов.</t>
  </si>
  <si>
    <t>02.07.14</t>
  </si>
  <si>
    <t>Опрессовка СО:
ревизия задвижек Д 50мм - 2 шт.,ревизия вентилей Д 15мм - 2 шт.</t>
  </si>
  <si>
    <t>лён - 0,01кг.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</si>
  <si>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: </t>
    </r>
    <r>
      <rPr>
        <b/>
        <sz val="8"/>
        <rFont val="Arial Cyr"/>
        <family val="0"/>
      </rPr>
      <t xml:space="preserve">Ремонт СО (май). Ремонт кровли (июль).  Гидравлические испытания системы отопления  (июль)                                                                         </t>
    </r>
    <r>
      <rPr>
        <sz val="8"/>
        <rFont val="Arial Cyr"/>
        <family val="2"/>
      </rPr>
      <t xml:space="preserve">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</si>
  <si>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</si>
  <si>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</t>
    </r>
    <r>
      <rPr>
        <sz val="8"/>
        <rFont val="Arial Cyr"/>
        <family val="0"/>
      </rPr>
      <t>сброс снега</t>
    </r>
    <r>
      <rPr>
        <b/>
        <sz val="8"/>
        <rFont val="Arial Cyr"/>
        <family val="0"/>
      </rPr>
      <t>,</t>
    </r>
    <r>
      <rPr>
        <sz val="8"/>
        <rFont val="Arial Cyr"/>
        <family val="2"/>
      </rPr>
      <t xml:space="preserve"> удаление наледи и сосулек с крыш, ограждение лентой опасных участков самопроизвольного схода </t>
    </r>
    <r>
      <rPr>
        <sz val="8"/>
        <rFont val="Arial Cyr"/>
        <family val="0"/>
      </rPr>
      <t>снега</t>
    </r>
    <r>
      <rPr>
        <b/>
        <sz val="8"/>
        <rFont val="Arial Cyr"/>
        <family val="0"/>
      </rPr>
      <t>- 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</si>
  <si>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- Очистка контейнерной площадки от мусора (апрель)                                                                                   </t>
    </r>
  </si>
  <si>
    <t>очистк КП</t>
  </si>
  <si>
    <t>№ 4813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</si>
</sst>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2" fillId="27" borderId="8" xfId="53" applyFont="1" applyFill="1" applyBorder="1" applyAlignment="1">
      <alignment horizontal="right"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2" fillId="28" borderId="8" xfId="53" applyFont="1" applyFill="1" applyBorder="1" applyAlignment="1">
      <alignment/>
      <protection/>
    </xf>
    <xf numFmtId="0" fontId="2" fillId="28" borderId="8" xfId="53" applyFont="1" applyFill="1" applyBorder="1" applyAlignment="1">
      <alignment horizontal="right"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26" borderId="8" xfId="53" applyFont="1" applyFill="1" applyBorder="1" applyAlignment="1">
      <alignment/>
      <protection/>
    </xf>
    <xf numFmtId="0" fontId="2" fillId="26" borderId="8" xfId="53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14" fontId="0" fillId="20" borderId="0" xfId="0" applyNumberFormat="1" applyFill="1" applyAlignment="1">
      <alignment/>
    </xf>
    <xf numFmtId="0" fontId="2" fillId="30" borderId="0" xfId="53" applyFont="1" applyFill="1" applyBorder="1" applyAlignment="1">
      <alignment/>
      <protection/>
    </xf>
    <xf numFmtId="0" fontId="0" fillId="20" borderId="0" xfId="0" applyFill="1" applyAlignment="1">
      <alignment/>
    </xf>
    <xf numFmtId="2" fontId="2" fillId="30" borderId="0" xfId="53" applyNumberFormat="1" applyFont="1" applyFill="1" applyBorder="1" applyAlignment="1">
      <alignment horizontal="right"/>
      <protection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98"/>
  <sheetViews>
    <sheetView tabSelected="1" workbookViewId="0" topLeftCell="A78">
      <selection activeCell="E102" sqref="E102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9.125" style="0" hidden="1" customWidth="1"/>
  </cols>
  <sheetData>
    <row r="1" spans="1:9" ht="15.75">
      <c r="A1" s="77" t="s">
        <v>69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82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6597.78+37506.96</f>
        <v>44104.74</v>
      </c>
      <c r="C15" s="20">
        <v>0</v>
      </c>
      <c r="D15" s="20">
        <f>SUM(B15:C15)</f>
        <v>44104.74</v>
      </c>
      <c r="E15" s="1"/>
      <c r="F15" s="1"/>
      <c r="G15" s="1"/>
      <c r="H15" s="1"/>
    </row>
    <row r="16" spans="1:8" ht="12.75">
      <c r="A16" s="5" t="s">
        <v>84</v>
      </c>
      <c r="B16" s="20">
        <f>6301.45+36352.95</f>
        <v>42654.399999999994</v>
      </c>
      <c r="C16" s="20">
        <f>478.69+29.3</f>
        <v>507.99</v>
      </c>
      <c r="D16" s="20">
        <f>SUM(B16:C16)</f>
        <v>43162.38999999999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46160.327999999994</v>
      </c>
      <c r="C17" s="40">
        <f>H72+H81</f>
        <v>47893.770000000004</v>
      </c>
      <c r="D17" s="40">
        <f>SUM(B17:C17)</f>
        <v>94054.098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-3505.928</v>
      </c>
      <c r="C18" s="38">
        <f>C16-C17</f>
        <v>-47385.780000000006</v>
      </c>
      <c r="D18" s="38">
        <f>SUM(B18:C18)</f>
        <v>-50891.708000000006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-50891.708000000006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-66684.836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-117576.544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5" t="s">
        <v>61</v>
      </c>
      <c r="B26" s="86"/>
      <c r="C26" s="86"/>
      <c r="D26" s="86"/>
      <c r="E26" s="86"/>
      <c r="F26" s="86"/>
      <c r="G26" s="8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81" t="s">
        <v>18</v>
      </c>
      <c r="B30" s="82"/>
      <c r="C30" s="82"/>
      <c r="D30" s="82"/>
      <c r="E30" s="82"/>
      <c r="F30" s="82"/>
      <c r="G30" s="83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81" t="s">
        <v>19</v>
      </c>
      <c r="B35" s="82"/>
      <c r="C35" s="82"/>
      <c r="D35" s="82"/>
      <c r="E35" s="82"/>
      <c r="F35" s="82"/>
      <c r="G35" s="83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81" t="s">
        <v>28</v>
      </c>
      <c r="B37" s="82"/>
      <c r="C37" s="82"/>
      <c r="D37" s="82"/>
      <c r="E37" s="82"/>
      <c r="F37" s="82"/>
      <c r="G37" s="8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59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90</v>
      </c>
    </row>
    <row r="42" spans="1:9" ht="47.25" customHeight="1">
      <c r="A42" s="61" t="s">
        <v>30</v>
      </c>
      <c r="B42" s="62"/>
      <c r="C42" s="62"/>
      <c r="D42" s="62"/>
      <c r="E42" s="62"/>
      <c r="F42" s="62"/>
      <c r="G42" s="63"/>
      <c r="H42" s="28">
        <f>12*B5*I42</f>
        <v>14400.228000000003</v>
      </c>
      <c r="I42" s="35">
        <v>2.39</v>
      </c>
    </row>
    <row r="43" spans="1:9" ht="34.5" customHeight="1">
      <c r="A43" s="64" t="s">
        <v>31</v>
      </c>
      <c r="B43" s="65"/>
      <c r="C43" s="65"/>
      <c r="D43" s="65"/>
      <c r="E43" s="65"/>
      <c r="F43" s="65"/>
      <c r="G43" s="66"/>
      <c r="H43" s="28">
        <f>12*I43*B5</f>
        <v>3795.876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2048.568</v>
      </c>
      <c r="I44" s="35">
        <v>0.34</v>
      </c>
    </row>
    <row r="45" spans="1:9" ht="25.5" customHeight="1">
      <c r="A45" s="64" t="s">
        <v>33</v>
      </c>
      <c r="B45" s="65"/>
      <c r="C45" s="65"/>
      <c r="D45" s="65"/>
      <c r="E45" s="65"/>
      <c r="F45" s="65"/>
      <c r="G45" s="66"/>
      <c r="H45" s="28">
        <f>12*B5*I45</f>
        <v>2048.568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1084.536</v>
      </c>
      <c r="I46" s="35">
        <v>0.18</v>
      </c>
    </row>
    <row r="47" spans="1:9" ht="47.25" customHeight="1">
      <c r="A47" s="61" t="s">
        <v>36</v>
      </c>
      <c r="B47" s="62"/>
      <c r="C47" s="62"/>
      <c r="D47" s="62"/>
      <c r="E47" s="62"/>
      <c r="F47" s="62"/>
      <c r="G47" s="63"/>
      <c r="H47" s="28">
        <f>12*B5*I47</f>
        <v>5302.176</v>
      </c>
      <c r="I47" s="35">
        <v>0.88</v>
      </c>
    </row>
    <row r="48" spans="1:9" ht="24.75" customHeight="1">
      <c r="A48" s="64" t="s">
        <v>35</v>
      </c>
      <c r="B48" s="65"/>
      <c r="C48" s="65"/>
      <c r="D48" s="65"/>
      <c r="E48" s="65"/>
      <c r="F48" s="65"/>
      <c r="G48" s="66"/>
      <c r="H48" s="28">
        <f>12*B5*I48</f>
        <v>1385.7960000000003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30065.748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90</v>
      </c>
    </row>
    <row r="52" spans="1:9" ht="24" customHeight="1">
      <c r="A52" s="61" t="s">
        <v>123</v>
      </c>
      <c r="B52" s="62"/>
      <c r="C52" s="62"/>
      <c r="D52" s="62"/>
      <c r="E52" s="62"/>
      <c r="F52" s="62"/>
      <c r="G52" s="63"/>
      <c r="H52" s="28">
        <v>9496.8</v>
      </c>
      <c r="I52" s="35">
        <v>0.7</v>
      </c>
    </row>
    <row r="53" spans="1:8" ht="24.75" customHeight="1">
      <c r="A53" s="64" t="s">
        <v>53</v>
      </c>
      <c r="B53" s="65"/>
      <c r="C53" s="65"/>
      <c r="D53" s="65"/>
      <c r="E53" s="65"/>
      <c r="F53" s="65"/>
      <c r="G53" s="66"/>
      <c r="H53" s="28">
        <v>0</v>
      </c>
    </row>
    <row r="54" spans="1:8" ht="24.75" customHeight="1">
      <c r="A54" s="64" t="s">
        <v>54</v>
      </c>
      <c r="B54" s="65"/>
      <c r="C54" s="65"/>
      <c r="D54" s="65"/>
      <c r="E54" s="65"/>
      <c r="F54" s="65"/>
      <c r="G54" s="66"/>
      <c r="H54" s="28">
        <v>0</v>
      </c>
    </row>
    <row r="55" spans="1:8" ht="36" customHeight="1">
      <c r="A55" s="64" t="s">
        <v>55</v>
      </c>
      <c r="B55" s="65"/>
      <c r="C55" s="65"/>
      <c r="D55" s="65"/>
      <c r="E55" s="65"/>
      <c r="F55" s="65"/>
      <c r="G55" s="6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9496.8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90</v>
      </c>
    </row>
    <row r="59" spans="1:9" ht="12.75" customHeight="1">
      <c r="A59" s="61" t="s">
        <v>44</v>
      </c>
      <c r="B59" s="62"/>
      <c r="C59" s="62"/>
      <c r="D59" s="62"/>
      <c r="E59" s="62"/>
      <c r="F59" s="62"/>
      <c r="G59" s="63"/>
      <c r="H59" s="28">
        <v>6597.78</v>
      </c>
      <c r="I59" s="35">
        <v>2.19</v>
      </c>
    </row>
    <row r="60" spans="1:8" ht="24" customHeight="1">
      <c r="A60" s="61" t="s">
        <v>49</v>
      </c>
      <c r="B60" s="62"/>
      <c r="C60" s="62"/>
      <c r="D60" s="62"/>
      <c r="E60" s="62"/>
      <c r="F60" s="62"/>
      <c r="G60" s="6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6597.78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60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90</v>
      </c>
    </row>
    <row r="66" spans="1:9" ht="36.75" customHeight="1">
      <c r="A66" s="61" t="s">
        <v>38</v>
      </c>
      <c r="B66" s="62"/>
      <c r="C66" s="62"/>
      <c r="D66" s="62"/>
      <c r="E66" s="62"/>
      <c r="F66" s="62"/>
      <c r="G66" s="63"/>
      <c r="H66" s="28">
        <f>12*B5*I66</f>
        <v>6386.712000000001</v>
      </c>
      <c r="I66" s="35">
        <v>1.06</v>
      </c>
    </row>
    <row r="67" spans="1:9" ht="24.75" customHeight="1">
      <c r="A67" s="64" t="s">
        <v>39</v>
      </c>
      <c r="B67" s="65"/>
      <c r="C67" s="65"/>
      <c r="D67" s="65"/>
      <c r="E67" s="65"/>
      <c r="F67" s="65"/>
      <c r="G67" s="66"/>
      <c r="H67" s="28">
        <f>12*B5*I67</f>
        <v>5422.680000000001</v>
      </c>
      <c r="I67" s="35">
        <v>0.9</v>
      </c>
    </row>
    <row r="68" spans="1:9" ht="36.75" customHeight="1">
      <c r="A68" s="61" t="s">
        <v>48</v>
      </c>
      <c r="B68" s="62"/>
      <c r="C68" s="62"/>
      <c r="D68" s="62"/>
      <c r="E68" s="62"/>
      <c r="F68" s="62"/>
      <c r="G68" s="63"/>
      <c r="H68" s="28">
        <f>12*B5*I68</f>
        <v>7591.752000000001</v>
      </c>
      <c r="I68" s="35">
        <v>1.26</v>
      </c>
    </row>
    <row r="69" spans="1:9" ht="25.5" customHeight="1">
      <c r="A69" s="64" t="s">
        <v>40</v>
      </c>
      <c r="B69" s="65"/>
      <c r="C69" s="65"/>
      <c r="D69" s="65"/>
      <c r="E69" s="65"/>
      <c r="F69" s="65"/>
      <c r="G69" s="66"/>
      <c r="H69" s="28">
        <f>12*B5*I69</f>
        <v>1446.0480000000002</v>
      </c>
      <c r="I69" s="35">
        <v>0.24</v>
      </c>
    </row>
    <row r="70" spans="1:9" ht="25.5" customHeight="1">
      <c r="A70" s="61" t="s">
        <v>41</v>
      </c>
      <c r="B70" s="62"/>
      <c r="C70" s="62"/>
      <c r="D70" s="62"/>
      <c r="E70" s="62"/>
      <c r="F70" s="62"/>
      <c r="G70" s="63"/>
      <c r="H70" s="28">
        <f>12*B5*I70</f>
        <v>2651.088</v>
      </c>
      <c r="I70" s="35">
        <v>0.44</v>
      </c>
    </row>
    <row r="71" spans="1:9" ht="24.75" customHeight="1">
      <c r="A71" s="64" t="s">
        <v>42</v>
      </c>
      <c r="B71" s="65"/>
      <c r="C71" s="65"/>
      <c r="D71" s="65"/>
      <c r="E71" s="65"/>
      <c r="F71" s="65"/>
      <c r="G71" s="66"/>
      <c r="H71" s="28">
        <f>12*B5*I71</f>
        <v>903.7800000000001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24402.06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90</v>
      </c>
    </row>
    <row r="75" spans="1:10" ht="36" customHeight="1">
      <c r="A75" s="61" t="s">
        <v>121</v>
      </c>
      <c r="B75" s="62"/>
      <c r="C75" s="62"/>
      <c r="D75" s="62"/>
      <c r="E75" s="62"/>
      <c r="F75" s="62"/>
      <c r="G75" s="63"/>
      <c r="H75" s="28">
        <f>14100.67+6216.89+2626.85</f>
        <v>22944.41</v>
      </c>
      <c r="J75" s="28"/>
    </row>
    <row r="76" spans="1:8" ht="21.75" customHeight="1">
      <c r="A76" s="61" t="s">
        <v>122</v>
      </c>
      <c r="B76" s="62"/>
      <c r="C76" s="62"/>
      <c r="D76" s="62"/>
      <c r="E76" s="62"/>
      <c r="F76" s="62"/>
      <c r="G76" s="63"/>
      <c r="H76" s="28">
        <v>0</v>
      </c>
    </row>
    <row r="77" spans="1:8" ht="24.75" customHeight="1">
      <c r="A77" s="61" t="s">
        <v>50</v>
      </c>
      <c r="B77" s="62"/>
      <c r="C77" s="62"/>
      <c r="D77" s="62"/>
      <c r="E77" s="62"/>
      <c r="F77" s="62"/>
      <c r="G77" s="63"/>
      <c r="H77" s="28">
        <v>0</v>
      </c>
    </row>
    <row r="78" spans="1:8" ht="26.25" customHeight="1">
      <c r="A78" s="61" t="s">
        <v>81</v>
      </c>
      <c r="B78" s="62"/>
      <c r="C78" s="62"/>
      <c r="D78" s="62"/>
      <c r="E78" s="62"/>
      <c r="F78" s="62"/>
      <c r="G78" s="63"/>
      <c r="H78" s="39">
        <v>0</v>
      </c>
    </row>
    <row r="79" spans="1:8" ht="24.75" customHeight="1">
      <c r="A79" s="64" t="s">
        <v>51</v>
      </c>
      <c r="B79" s="65"/>
      <c r="C79" s="65"/>
      <c r="D79" s="65"/>
      <c r="E79" s="65"/>
      <c r="F79" s="65"/>
      <c r="G79" s="66"/>
      <c r="H79" s="28">
        <v>0</v>
      </c>
    </row>
    <row r="80" spans="1:8" ht="36" customHeight="1">
      <c r="A80" s="71" t="s">
        <v>124</v>
      </c>
      <c r="B80" s="72"/>
      <c r="C80" s="72"/>
      <c r="D80" s="72"/>
      <c r="E80" s="72"/>
      <c r="F80" s="72"/>
      <c r="G80" s="73"/>
      <c r="H80" s="28">
        <v>547.3</v>
      </c>
    </row>
    <row r="81" spans="1:8" ht="12.75">
      <c r="A81" s="6"/>
      <c r="B81" s="7"/>
      <c r="C81" s="7"/>
      <c r="D81" s="7"/>
      <c r="E81" s="7"/>
      <c r="F81" s="7"/>
      <c r="G81" s="7"/>
      <c r="H81" s="29">
        <f>SUM(H75:H80)</f>
        <v>23491.71</v>
      </c>
    </row>
    <row r="82" ht="12.75">
      <c r="H82" s="33"/>
    </row>
    <row r="84" ht="12.75">
      <c r="A84" t="s">
        <v>62</v>
      </c>
    </row>
    <row r="87" ht="3" customHeight="1"/>
    <row r="88" spans="1:9" ht="12.75" hidden="1">
      <c r="A88" s="41" t="s">
        <v>91</v>
      </c>
      <c r="B88" s="41" t="s">
        <v>92</v>
      </c>
      <c r="C88" s="41" t="s">
        <v>93</v>
      </c>
      <c r="D88" s="41" t="s">
        <v>94</v>
      </c>
      <c r="E88" s="41" t="s">
        <v>95</v>
      </c>
      <c r="F88" s="41" t="s">
        <v>96</v>
      </c>
      <c r="G88" s="41" t="s">
        <v>97</v>
      </c>
      <c r="H88" s="41" t="s">
        <v>98</v>
      </c>
      <c r="I88"/>
    </row>
    <row r="89" spans="1:8" s="51" customFormat="1" ht="12.75" hidden="1">
      <c r="A89" s="47" t="s">
        <v>99</v>
      </c>
      <c r="B89" s="47" t="s">
        <v>100</v>
      </c>
      <c r="C89" s="47" t="s">
        <v>101</v>
      </c>
      <c r="D89" s="48">
        <v>1</v>
      </c>
      <c r="E89" s="47" t="s">
        <v>102</v>
      </c>
      <c r="F89" s="47" t="s">
        <v>101</v>
      </c>
      <c r="G89" s="49">
        <v>449.1</v>
      </c>
      <c r="H89" s="50"/>
    </row>
    <row r="90" spans="1:8" s="55" customFormat="1" ht="12.75" hidden="1">
      <c r="A90" s="52" t="s">
        <v>103</v>
      </c>
      <c r="B90" s="52" t="s">
        <v>104</v>
      </c>
      <c r="C90" s="52" t="s">
        <v>101</v>
      </c>
      <c r="D90" s="53">
        <v>1</v>
      </c>
      <c r="E90" s="52" t="s">
        <v>105</v>
      </c>
      <c r="F90" s="52" t="s">
        <v>101</v>
      </c>
      <c r="G90" s="42">
        <v>320</v>
      </c>
      <c r="H90" s="54"/>
    </row>
    <row r="91" spans="1:8" s="55" customFormat="1" ht="12.75" hidden="1">
      <c r="A91" s="52" t="s">
        <v>106</v>
      </c>
      <c r="B91" s="52" t="s">
        <v>107</v>
      </c>
      <c r="C91" s="52" t="s">
        <v>108</v>
      </c>
      <c r="D91" s="53">
        <v>1</v>
      </c>
      <c r="E91" s="52" t="s">
        <v>105</v>
      </c>
      <c r="F91" s="52" t="s">
        <v>101</v>
      </c>
      <c r="G91" s="42">
        <v>375</v>
      </c>
      <c r="H91" s="54"/>
    </row>
    <row r="92" spans="1:8" s="51" customFormat="1" ht="12.75" hidden="1">
      <c r="A92" s="47" t="s">
        <v>109</v>
      </c>
      <c r="B92" s="47" t="s">
        <v>110</v>
      </c>
      <c r="C92" s="47" t="s">
        <v>101</v>
      </c>
      <c r="D92" s="48">
        <v>1</v>
      </c>
      <c r="E92" s="47" t="s">
        <v>102</v>
      </c>
      <c r="F92" s="47" t="s">
        <v>101</v>
      </c>
      <c r="G92" s="49">
        <v>9047.7</v>
      </c>
      <c r="H92" s="50"/>
    </row>
    <row r="93" spans="1:8" s="55" customFormat="1" ht="12.75" hidden="1">
      <c r="A93" s="52" t="s">
        <v>111</v>
      </c>
      <c r="B93" s="52" t="s">
        <v>107</v>
      </c>
      <c r="C93" s="52" t="s">
        <v>108</v>
      </c>
      <c r="D93" s="53">
        <v>1</v>
      </c>
      <c r="E93" s="52" t="s">
        <v>105</v>
      </c>
      <c r="F93" s="52" t="s">
        <v>101</v>
      </c>
      <c r="G93" s="42">
        <v>695</v>
      </c>
      <c r="H93" s="54"/>
    </row>
    <row r="94" spans="1:9" ht="12.75" hidden="1">
      <c r="A94" s="43" t="s">
        <v>112</v>
      </c>
      <c r="B94" s="43" t="s">
        <v>113</v>
      </c>
      <c r="C94" s="43" t="s">
        <v>114</v>
      </c>
      <c r="D94" s="44">
        <v>1</v>
      </c>
      <c r="E94" s="43" t="s">
        <v>102</v>
      </c>
      <c r="F94" s="43" t="s">
        <v>101</v>
      </c>
      <c r="G94" s="45">
        <v>14100.67</v>
      </c>
      <c r="H94" s="46"/>
      <c r="I94"/>
    </row>
    <row r="95" spans="1:9" ht="12.75" hidden="1">
      <c r="A95" s="43" t="s">
        <v>115</v>
      </c>
      <c r="B95" s="43" t="s">
        <v>116</v>
      </c>
      <c r="C95" s="43" t="s">
        <v>117</v>
      </c>
      <c r="D95" s="44">
        <v>1</v>
      </c>
      <c r="E95" s="43" t="s">
        <v>102</v>
      </c>
      <c r="F95" s="43" t="s">
        <v>101</v>
      </c>
      <c r="G95" s="45">
        <v>6216.89</v>
      </c>
      <c r="H95" s="46"/>
      <c r="I95"/>
    </row>
    <row r="96" spans="1:9" ht="12.75" hidden="1">
      <c r="A96" s="43" t="s">
        <v>118</v>
      </c>
      <c r="B96" s="43" t="s">
        <v>119</v>
      </c>
      <c r="C96" s="43" t="s">
        <v>120</v>
      </c>
      <c r="D96" s="44">
        <v>1</v>
      </c>
      <c r="E96" s="43" t="s">
        <v>102</v>
      </c>
      <c r="F96" s="43" t="s">
        <v>101</v>
      </c>
      <c r="G96" s="45">
        <v>2626.85</v>
      </c>
      <c r="H96" s="46"/>
      <c r="I96"/>
    </row>
    <row r="97" ht="12.75" hidden="1"/>
    <row r="98" spans="1:9" s="58" customFormat="1" ht="12.75" hidden="1">
      <c r="A98" s="56">
        <v>41734</v>
      </c>
      <c r="B98" s="57" t="s">
        <v>125</v>
      </c>
      <c r="F98" s="58" t="s">
        <v>126</v>
      </c>
      <c r="G98" s="59">
        <v>547.3</v>
      </c>
      <c r="I98" s="60"/>
    </row>
    <row r="99" ht="12.75" hidden="1"/>
  </sheetData>
  <sheetProtection/>
  <mergeCells count="46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75:G75"/>
    <mergeCell ref="A63:H63"/>
    <mergeCell ref="A58:G58"/>
    <mergeCell ref="A59:G59"/>
    <mergeCell ref="A66:G66"/>
    <mergeCell ref="A68:G68"/>
    <mergeCell ref="A69:G69"/>
    <mergeCell ref="A67:G67"/>
    <mergeCell ref="A77:G77"/>
    <mergeCell ref="A79:G79"/>
    <mergeCell ref="A80:G80"/>
    <mergeCell ref="A78:G78"/>
    <mergeCell ref="A76:G76"/>
    <mergeCell ref="A52:G52"/>
    <mergeCell ref="A55:G55"/>
    <mergeCell ref="A53:G53"/>
    <mergeCell ref="A54:G54"/>
    <mergeCell ref="A60:G60"/>
    <mergeCell ref="A71:G71"/>
    <mergeCell ref="A70:G70"/>
    <mergeCell ref="A65:G65"/>
    <mergeCell ref="A74:G7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2">
      <selection activeCell="C18" sqref="C1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7" t="s">
        <v>69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70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74</v>
      </c>
      <c r="B15" s="20">
        <f>75013.92+13195.56</f>
        <v>88209.48</v>
      </c>
      <c r="C15" s="20">
        <v>0</v>
      </c>
      <c r="D15" s="20">
        <f>SUM(B15:C15)</f>
        <v>88209.48</v>
      </c>
      <c r="E15" s="1"/>
      <c r="F15" s="1"/>
      <c r="G15" s="1"/>
      <c r="H15" s="1"/>
    </row>
    <row r="16" spans="1:8" ht="12.75">
      <c r="A16" s="5" t="s">
        <v>75</v>
      </c>
      <c r="B16" s="20">
        <f>56882.31+10467.88</f>
        <v>67350.19</v>
      </c>
      <c r="C16" s="20">
        <f>3236.31+561.53</f>
        <v>3797.84</v>
      </c>
      <c r="D16" s="20">
        <f>SUM(B16:C16)</f>
        <v>71148.03</v>
      </c>
      <c r="E16" s="1"/>
      <c r="F16" s="1"/>
      <c r="G16" s="1"/>
      <c r="H16" s="1"/>
    </row>
    <row r="17" spans="1:8" ht="12.75">
      <c r="A17" s="5" t="s">
        <v>76</v>
      </c>
      <c r="B17" s="20">
        <f>H49+H56+H61</f>
        <v>43760.936</v>
      </c>
      <c r="C17" s="20">
        <f>H72+H77+H85</f>
        <v>36019.78999999999</v>
      </c>
      <c r="D17" s="20">
        <f>SUM(B17:C17)</f>
        <v>79780.726</v>
      </c>
      <c r="E17" s="1"/>
      <c r="F17" s="1"/>
      <c r="G17" s="1"/>
      <c r="H17" s="1"/>
    </row>
    <row r="18" spans="1:8" ht="12.75">
      <c r="A18" s="5" t="s">
        <v>77</v>
      </c>
      <c r="B18" s="38">
        <f>B16-B17</f>
        <v>23589.254</v>
      </c>
      <c r="C18" s="38">
        <f>C16-C17</f>
        <v>-32221.949999999993</v>
      </c>
      <c r="D18" s="38">
        <f>SUM(B18:C18)</f>
        <v>-8632.695999999993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-8632.695999999993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-58052.14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-66684.836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5" t="s">
        <v>61</v>
      </c>
      <c r="B26" s="86"/>
      <c r="C26" s="86"/>
      <c r="D26" s="86"/>
      <c r="E26" s="86"/>
      <c r="F26" s="86"/>
      <c r="G26" s="8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81" t="s">
        <v>18</v>
      </c>
      <c r="B30" s="82"/>
      <c r="C30" s="82"/>
      <c r="D30" s="82"/>
      <c r="E30" s="82"/>
      <c r="F30" s="82"/>
      <c r="G30" s="83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81" t="s">
        <v>19</v>
      </c>
      <c r="B35" s="82"/>
      <c r="C35" s="82"/>
      <c r="D35" s="82"/>
      <c r="E35" s="82"/>
      <c r="F35" s="82"/>
      <c r="G35" s="83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81" t="s">
        <v>28</v>
      </c>
      <c r="B37" s="82"/>
      <c r="C37" s="82"/>
      <c r="D37" s="82"/>
      <c r="E37" s="82"/>
      <c r="F37" s="82"/>
      <c r="G37" s="83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59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71</v>
      </c>
    </row>
    <row r="42" spans="1:9" ht="47.25" customHeight="1">
      <c r="A42" s="61" t="s">
        <v>30</v>
      </c>
      <c r="B42" s="62"/>
      <c r="C42" s="62"/>
      <c r="D42" s="62"/>
      <c r="E42" s="62"/>
      <c r="F42" s="62"/>
      <c r="G42" s="63"/>
      <c r="H42" s="28">
        <f>12*B5*I42</f>
        <v>14400.228000000003</v>
      </c>
      <c r="I42" s="35">
        <v>2.39</v>
      </c>
    </row>
    <row r="43" spans="1:9" ht="24.75" customHeight="1">
      <c r="A43" s="64" t="s">
        <v>31</v>
      </c>
      <c r="B43" s="65"/>
      <c r="C43" s="65"/>
      <c r="D43" s="65"/>
      <c r="E43" s="65"/>
      <c r="F43" s="65"/>
      <c r="G43" s="66"/>
      <c r="H43" s="28">
        <f>12*I43*B5</f>
        <v>3795.876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2048.568</v>
      </c>
      <c r="I44" s="35">
        <v>0.34</v>
      </c>
    </row>
    <row r="45" spans="1:9" ht="24.75" customHeight="1">
      <c r="A45" s="64" t="s">
        <v>33</v>
      </c>
      <c r="B45" s="65"/>
      <c r="C45" s="65"/>
      <c r="D45" s="65"/>
      <c r="E45" s="65"/>
      <c r="F45" s="65"/>
      <c r="G45" s="66"/>
      <c r="H45" s="28">
        <f>12*B5*I45</f>
        <v>2048.568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1084.536</v>
      </c>
      <c r="I46" s="35">
        <v>0.18</v>
      </c>
    </row>
    <row r="47" spans="1:9" ht="47.25" customHeight="1">
      <c r="A47" s="61" t="s">
        <v>36</v>
      </c>
      <c r="B47" s="62"/>
      <c r="C47" s="62"/>
      <c r="D47" s="62"/>
      <c r="E47" s="62"/>
      <c r="F47" s="62"/>
      <c r="G47" s="63"/>
      <c r="H47" s="28">
        <f>12*B5*I47</f>
        <v>5302.176</v>
      </c>
      <c r="I47" s="35">
        <v>0.88</v>
      </c>
    </row>
    <row r="48" spans="1:9" ht="24.75" customHeight="1">
      <c r="A48" s="64" t="s">
        <v>35</v>
      </c>
      <c r="B48" s="65"/>
      <c r="C48" s="65"/>
      <c r="D48" s="65"/>
      <c r="E48" s="65"/>
      <c r="F48" s="65"/>
      <c r="G48" s="66"/>
      <c r="H48" s="28">
        <f>12*B5*I48</f>
        <v>1385.7960000000003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30065.748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71</v>
      </c>
    </row>
    <row r="52" spans="1:9" ht="24" customHeight="1">
      <c r="A52" s="61" t="s">
        <v>72</v>
      </c>
      <c r="B52" s="62"/>
      <c r="C52" s="62"/>
      <c r="D52" s="62"/>
      <c r="E52" s="62"/>
      <c r="F52" s="62"/>
      <c r="G52" s="63"/>
      <c r="H52" s="28">
        <v>500</v>
      </c>
      <c r="I52" s="35">
        <v>0.7</v>
      </c>
    </row>
    <row r="53" spans="1:8" ht="24.75" customHeight="1">
      <c r="A53" s="64" t="s">
        <v>53</v>
      </c>
      <c r="B53" s="65"/>
      <c r="C53" s="65"/>
      <c r="D53" s="65"/>
      <c r="E53" s="65"/>
      <c r="F53" s="65"/>
      <c r="G53" s="66"/>
      <c r="H53" s="28">
        <v>0</v>
      </c>
    </row>
    <row r="54" spans="1:8" ht="24.75" customHeight="1">
      <c r="A54" s="64" t="s">
        <v>54</v>
      </c>
      <c r="B54" s="65"/>
      <c r="C54" s="65"/>
      <c r="D54" s="65"/>
      <c r="E54" s="65"/>
      <c r="F54" s="65"/>
      <c r="G54" s="66"/>
      <c r="H54" s="28">
        <v>0</v>
      </c>
    </row>
    <row r="55" spans="1:8" ht="36" customHeight="1">
      <c r="A55" s="64" t="s">
        <v>55</v>
      </c>
      <c r="B55" s="65"/>
      <c r="C55" s="65"/>
      <c r="D55" s="65"/>
      <c r="E55" s="65"/>
      <c r="F55" s="65"/>
      <c r="G55" s="6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500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71</v>
      </c>
    </row>
    <row r="59" spans="1:9" ht="12.75" customHeight="1">
      <c r="A59" s="61" t="s">
        <v>44</v>
      </c>
      <c r="B59" s="62"/>
      <c r="C59" s="62"/>
      <c r="D59" s="62"/>
      <c r="E59" s="62"/>
      <c r="F59" s="62"/>
      <c r="G59" s="63"/>
      <c r="H59" s="28">
        <f>12*B5*I59</f>
        <v>13195.188000000002</v>
      </c>
      <c r="I59" s="35">
        <v>2.19</v>
      </c>
    </row>
    <row r="60" spans="1:8" ht="24" customHeight="1">
      <c r="A60" s="61" t="s">
        <v>49</v>
      </c>
      <c r="B60" s="62"/>
      <c r="C60" s="62"/>
      <c r="D60" s="62"/>
      <c r="E60" s="62"/>
      <c r="F60" s="62"/>
      <c r="G60" s="6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13195.188000000002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60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71</v>
      </c>
    </row>
    <row r="66" spans="1:9" ht="36.75" customHeight="1">
      <c r="A66" s="61" t="s">
        <v>38</v>
      </c>
      <c r="B66" s="62"/>
      <c r="C66" s="62"/>
      <c r="D66" s="62"/>
      <c r="E66" s="62"/>
      <c r="F66" s="62"/>
      <c r="G66" s="63"/>
      <c r="H66" s="28">
        <f>12*B5*I66</f>
        <v>6386.712000000001</v>
      </c>
      <c r="I66" s="35">
        <v>1.06</v>
      </c>
    </row>
    <row r="67" spans="1:9" ht="24.75" customHeight="1">
      <c r="A67" s="64" t="s">
        <v>39</v>
      </c>
      <c r="B67" s="65"/>
      <c r="C67" s="65"/>
      <c r="D67" s="65"/>
      <c r="E67" s="65"/>
      <c r="F67" s="65"/>
      <c r="G67" s="66"/>
      <c r="H67" s="28">
        <f>12*B5*I67</f>
        <v>4518.900000000001</v>
      </c>
      <c r="I67" s="35">
        <v>0.75</v>
      </c>
    </row>
    <row r="68" spans="1:9" ht="36.75" customHeight="1">
      <c r="A68" s="61" t="s">
        <v>48</v>
      </c>
      <c r="B68" s="62"/>
      <c r="C68" s="62"/>
      <c r="D68" s="62"/>
      <c r="E68" s="62"/>
      <c r="F68" s="62"/>
      <c r="G68" s="63"/>
      <c r="H68" s="28">
        <f>12*B5*I68</f>
        <v>7591.752000000001</v>
      </c>
      <c r="I68" s="35">
        <v>1.26</v>
      </c>
    </row>
    <row r="69" spans="1:9" ht="23.25" customHeight="1">
      <c r="A69" s="64" t="s">
        <v>40</v>
      </c>
      <c r="B69" s="65"/>
      <c r="C69" s="65"/>
      <c r="D69" s="65"/>
      <c r="E69" s="65"/>
      <c r="F69" s="65"/>
      <c r="G69" s="66"/>
      <c r="H69" s="28">
        <f>12*B5*I69</f>
        <v>1446.0480000000002</v>
      </c>
      <c r="I69" s="35">
        <v>0.24</v>
      </c>
    </row>
    <row r="70" spans="1:9" ht="25.5" customHeight="1">
      <c r="A70" s="61" t="s">
        <v>41</v>
      </c>
      <c r="B70" s="62"/>
      <c r="C70" s="62"/>
      <c r="D70" s="62"/>
      <c r="E70" s="62"/>
      <c r="F70" s="62"/>
      <c r="G70" s="63"/>
      <c r="H70" s="28">
        <f>12*B5*I70</f>
        <v>2651.088</v>
      </c>
      <c r="I70" s="35">
        <v>0.44</v>
      </c>
    </row>
    <row r="71" spans="1:9" ht="24.75" customHeight="1">
      <c r="A71" s="64" t="s">
        <v>42</v>
      </c>
      <c r="B71" s="65"/>
      <c r="C71" s="65"/>
      <c r="D71" s="65"/>
      <c r="E71" s="65"/>
      <c r="F71" s="65"/>
      <c r="G71" s="66"/>
      <c r="H71" s="28">
        <f>12*B5*I71</f>
        <v>903.7800000000001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23498.28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71</v>
      </c>
    </row>
    <row r="75" spans="1:8" ht="48" customHeight="1">
      <c r="A75" s="61" t="s">
        <v>78</v>
      </c>
      <c r="B75" s="62"/>
      <c r="C75" s="62"/>
      <c r="D75" s="62"/>
      <c r="E75" s="62"/>
      <c r="F75" s="62"/>
      <c r="G75" s="63"/>
      <c r="H75" s="28">
        <f>7211.16+2646.29</f>
        <v>9857.45</v>
      </c>
    </row>
    <row r="76" spans="1:8" ht="34.5" customHeight="1">
      <c r="A76" s="64" t="s">
        <v>52</v>
      </c>
      <c r="B76" s="65"/>
      <c r="C76" s="65"/>
      <c r="D76" s="65"/>
      <c r="E76" s="65"/>
      <c r="F76" s="65"/>
      <c r="G76" s="6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9857.45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7" t="s">
        <v>47</v>
      </c>
      <c r="B79" s="68"/>
      <c r="C79" s="68"/>
      <c r="D79" s="69"/>
      <c r="E79" s="69"/>
      <c r="F79" s="69"/>
      <c r="G79" s="70"/>
      <c r="H79" s="4" t="s">
        <v>71</v>
      </c>
    </row>
    <row r="80" spans="1:8" ht="36.75" customHeight="1">
      <c r="A80" s="61" t="s">
        <v>73</v>
      </c>
      <c r="B80" s="62"/>
      <c r="C80" s="62"/>
      <c r="D80" s="62"/>
      <c r="E80" s="62"/>
      <c r="F80" s="62"/>
      <c r="G80" s="63"/>
      <c r="H80" s="28">
        <f>1824+420</f>
        <v>2244</v>
      </c>
    </row>
    <row r="81" spans="1:8" ht="24.75" customHeight="1">
      <c r="A81" s="61" t="s">
        <v>50</v>
      </c>
      <c r="B81" s="62"/>
      <c r="C81" s="62"/>
      <c r="D81" s="62"/>
      <c r="E81" s="62"/>
      <c r="F81" s="62"/>
      <c r="G81" s="63"/>
      <c r="H81" s="28">
        <v>0</v>
      </c>
    </row>
    <row r="82" spans="1:8" ht="36" customHeight="1">
      <c r="A82" s="61" t="s">
        <v>80</v>
      </c>
      <c r="B82" s="62"/>
      <c r="C82" s="62"/>
      <c r="D82" s="62"/>
      <c r="E82" s="62"/>
      <c r="F82" s="62"/>
      <c r="G82" s="63"/>
      <c r="H82" s="39">
        <v>0</v>
      </c>
    </row>
    <row r="83" spans="1:8" ht="24.75" customHeight="1">
      <c r="A83" s="64" t="s">
        <v>51</v>
      </c>
      <c r="B83" s="65"/>
      <c r="C83" s="65"/>
      <c r="D83" s="65"/>
      <c r="E83" s="65"/>
      <c r="F83" s="65"/>
      <c r="G83" s="66"/>
      <c r="H83" s="28">
        <v>0</v>
      </c>
    </row>
    <row r="84" spans="1:8" ht="40.5" customHeight="1">
      <c r="A84" s="71" t="s">
        <v>79</v>
      </c>
      <c r="B84" s="72"/>
      <c r="C84" s="72"/>
      <c r="D84" s="72"/>
      <c r="E84" s="72"/>
      <c r="F84" s="72"/>
      <c r="G84" s="73"/>
      <c r="H84" s="28">
        <f>134.5+285.56</f>
        <v>420.06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H80+H84</f>
        <v>2664.06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2015-04-10T10:14:40Z</dcterms:modified>
  <cp:category/>
  <cp:version/>
  <cp:contentType/>
  <cp:contentStatus/>
</cp:coreProperties>
</file>