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<sst xmlns="http://schemas.openxmlformats.org/spreadsheetml/2006/main" count="68" uniqueCount="58">
  <si>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</si>
  <si>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</si>
  <si>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</si>
  <si>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</si>
  <si>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</si>
  <si>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</si>
  <si>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</si>
  <si>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</si>
  <si>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</si>
  <si>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</si>
  <si>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</si>
  <si>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</si>
  <si>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</si>
  <si>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</si>
  <si>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 xml:space="preserve">Красноармейская ул. 116 </t>
  </si>
  <si>
    <t>о расходах на содержание и ремонт общего имущества в многоквартирном доме за   2011 г.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</si>
  <si>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</si>
  <si>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</si>
  <si>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</si>
  <si>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</si>
  <si>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</si>
  <si>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</si>
  <si>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</si>
  <si>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</si>
  <si>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Уборка территории</t>
  </si>
  <si>
    <t>Уборка придомовой территории силами дворника</t>
  </si>
  <si>
    <t>Обработка подвала</t>
  </si>
  <si>
    <t>Сезонные работы</t>
  </si>
  <si>
    <t>Транспортные услуги</t>
  </si>
  <si>
    <t>Площ.общ.(м2)</t>
  </si>
  <si>
    <t>Площ.жил.(м2)</t>
  </si>
  <si>
    <t>Площадь не жилых пом.(м2)</t>
  </si>
  <si>
    <t>в т.ч.нежилые помещения</t>
  </si>
  <si>
    <r>
      <t>Установленный тариф, руб./м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м-ц</t>
    </r>
  </si>
  <si>
    <t>Затраты по тарифу в год, руб.</t>
  </si>
  <si>
    <t>Фактические затраты, руб.</t>
  </si>
  <si>
    <t>Технический осмотр общего имущества</t>
  </si>
  <si>
    <r>
      <t>Технический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документации,</t>
    </r>
    <r>
      <rPr>
        <i/>
        <sz val="8"/>
        <rFont val="Arial"/>
        <family val="2"/>
      </rPr>
      <t xml:space="preserve"> </t>
    </r>
    <r>
      <rPr>
        <i/>
        <sz val="10"/>
        <rFont val="Arial"/>
        <family val="2"/>
      </rPr>
      <t>для населения</t>
    </r>
  </si>
  <si>
    <t>0,16*Sобщ*12</t>
  </si>
  <si>
    <t xml:space="preserve">          для нежилых помещений</t>
  </si>
  <si>
    <t>0,5*Sобщ*12</t>
  </si>
  <si>
    <t>0,3*Sобщ*12</t>
  </si>
  <si>
    <t>0,18*Sжил*12</t>
  </si>
  <si>
    <t>0,35*Sобщ*12</t>
  </si>
  <si>
    <t>Техническое обслуживание и содержание конструктивных элементов и ВДО</t>
  </si>
  <si>
    <t>Техническое обслуживание и содержание общего имущества МКД, прибытие специалистов  на устранение повреждений, выявление причин их возникновения, устранение повреждений в общем имуществе, консультации по содержанию личного имущества и др.</t>
  </si>
  <si>
    <t>2,05*Sжил*12</t>
  </si>
  <si>
    <t>1,5*Sобщ*12</t>
  </si>
  <si>
    <t xml:space="preserve"> Дератизация подвального помещения (согласно договора) </t>
  </si>
  <si>
    <t xml:space="preserve"> Сброс снега с кровли вручную согласно договора </t>
  </si>
  <si>
    <t>Учтённые автотранспортные расходы в тарифе на уборку снега после очистке крыш и при техническом обслуживании и содержании конструктивных элементов</t>
  </si>
  <si>
    <t xml:space="preserve"> для нежилых помещений</t>
  </si>
  <si>
    <t>ИТОГО:</t>
  </si>
  <si>
    <t>Расходы на содержание и ремонт общего имущества в многоквартирном доме для населения за   2011 г.</t>
  </si>
  <si>
    <t>Тариф для жил.помещ.</t>
  </si>
  <si>
    <t>Тариф для нежил.помещ.</t>
  </si>
  <si>
    <t>Работы выполнены  ООО" УК Кировский массив"</t>
  </si>
  <si>
    <t>с 01.12.11 по 31.12.11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</si>
</sst>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0.000"/>
  </numFmts>
  <fonts count="1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3" fontId="1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4" fontId="1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9.28125" style="0" customWidth="1"/>
    <col min="2" max="2" width="9.8515625" style="0" customWidth="1"/>
    <col min="3" max="4" width="8.00390625" style="0" customWidth="1"/>
    <col min="5" max="5" width="7.00390625" style="0" customWidth="1"/>
    <col min="6" max="6" width="7.421875" style="0" customWidth="1"/>
    <col min="7" max="7" width="7.57421875" style="0" customWidth="1"/>
    <col min="8" max="8" width="4.8515625" style="0" customWidth="1"/>
    <col min="9" max="9" width="7.8515625" style="0" customWidth="1"/>
    <col min="10" max="10" width="9.57421875" style="0" customWidth="1"/>
    <col min="11" max="11" width="0.2890625" style="0" customWidth="1"/>
    <col min="12" max="12" width="9.140625" style="0" hidden="1" customWidth="1"/>
    <col min="13" max="13" width="9.57421875" style="14" customWidth="1"/>
    <col min="14" max="14" width="9.7109375" style="14" customWidth="1"/>
    <col min="15" max="15" width="11.140625" style="14" customWidth="1"/>
    <col min="16" max="16" width="9.28125" style="14" hidden="1" customWidth="1"/>
    <col min="17" max="17" width="0" style="14" hidden="1" customWidth="1"/>
    <col min="18" max="18" width="17.8515625" style="14" customWidth="1"/>
  </cols>
  <sheetData>
    <row r="1" spans="1:18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/>
    </row>
    <row r="2" spans="1:18" ht="12.7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/>
    </row>
    <row r="3" spans="1:18" ht="12.75">
      <c r="A3" s="1" t="s">
        <v>3</v>
      </c>
      <c r="B3" s="69" t="s">
        <v>14</v>
      </c>
      <c r="C3" s="69"/>
      <c r="D3" s="69"/>
      <c r="E3" s="69"/>
      <c r="F3" s="53" t="s">
        <v>29</v>
      </c>
      <c r="G3" s="53"/>
      <c r="H3" s="53"/>
      <c r="I3" s="70">
        <f>I4+I5</f>
        <v>2046.8</v>
      </c>
      <c r="J3" s="70"/>
      <c r="K3" s="1"/>
      <c r="L3" s="71"/>
      <c r="M3" s="71"/>
      <c r="N3" s="71"/>
      <c r="O3" s="71"/>
      <c r="P3" s="71"/>
      <c r="Q3" s="7"/>
      <c r="R3"/>
    </row>
    <row r="4" spans="1:18" ht="12.75">
      <c r="A4" s="1"/>
      <c r="B4" s="12"/>
      <c r="C4" s="12"/>
      <c r="D4" s="12"/>
      <c r="E4" s="12"/>
      <c r="F4" s="53" t="s">
        <v>30</v>
      </c>
      <c r="G4" s="53"/>
      <c r="H4" s="53"/>
      <c r="I4" s="75">
        <v>1394.8</v>
      </c>
      <c r="J4" s="75"/>
      <c r="K4" s="1"/>
      <c r="L4" s="11"/>
      <c r="M4" s="4"/>
      <c r="N4" s="4"/>
      <c r="O4" s="4"/>
      <c r="P4" s="4"/>
      <c r="Q4" s="7"/>
      <c r="R4"/>
    </row>
    <row r="5" spans="1:18" ht="12.75">
      <c r="A5" s="1"/>
      <c r="B5" s="12"/>
      <c r="C5" s="12"/>
      <c r="D5" s="12"/>
      <c r="E5" s="12"/>
      <c r="F5" s="9" t="s">
        <v>31</v>
      </c>
      <c r="G5" s="9"/>
      <c r="H5" s="9"/>
      <c r="I5" s="76">
        <v>652</v>
      </c>
      <c r="J5" s="76"/>
      <c r="K5" s="1"/>
      <c r="L5" s="11"/>
      <c r="M5" s="4"/>
      <c r="N5" s="4"/>
      <c r="O5" s="4"/>
      <c r="P5" s="4"/>
      <c r="Q5" s="7"/>
      <c r="R5"/>
    </row>
    <row r="6" spans="1:18" ht="12.75">
      <c r="A6" s="1" t="s">
        <v>56</v>
      </c>
      <c r="B6" s="1"/>
      <c r="C6" s="1"/>
      <c r="D6" s="1"/>
      <c r="E6" s="1"/>
      <c r="F6" s="53" t="s">
        <v>6</v>
      </c>
      <c r="G6" s="53"/>
      <c r="H6" s="53"/>
      <c r="I6" s="66">
        <v>27</v>
      </c>
      <c r="J6" s="66"/>
      <c r="K6" s="1"/>
      <c r="L6" s="3"/>
      <c r="M6" s="4"/>
      <c r="N6" s="2"/>
      <c r="O6" s="2"/>
      <c r="P6" s="13"/>
      <c r="Q6" s="4"/>
      <c r="R6"/>
    </row>
    <row r="7" spans="1:18" ht="12.75">
      <c r="A7" s="1"/>
      <c r="B7" s="1" t="s">
        <v>57</v>
      </c>
      <c r="C7" s="1"/>
      <c r="D7" s="1"/>
      <c r="E7" s="1"/>
      <c r="F7" s="53" t="s">
        <v>13</v>
      </c>
      <c r="G7" s="53"/>
      <c r="H7" s="53"/>
      <c r="I7" s="66">
        <v>62</v>
      </c>
      <c r="J7" s="66"/>
      <c r="K7" s="1"/>
      <c r="L7" s="1"/>
      <c r="M7" s="2"/>
      <c r="N7" s="2"/>
      <c r="O7" s="2"/>
      <c r="P7" s="13"/>
      <c r="Q7" s="4"/>
      <c r="R7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13"/>
      <c r="Q8" s="4"/>
    </row>
    <row r="9" spans="1:17" ht="12.75">
      <c r="A9" s="52"/>
      <c r="B9" s="52"/>
      <c r="C9" s="58" t="s">
        <v>1</v>
      </c>
      <c r="D9" s="58"/>
      <c r="E9" s="58" t="s">
        <v>11</v>
      </c>
      <c r="F9" s="58"/>
      <c r="G9" s="58" t="s">
        <v>10</v>
      </c>
      <c r="H9" s="58"/>
      <c r="I9" s="2"/>
      <c r="J9" s="58" t="s">
        <v>2</v>
      </c>
      <c r="K9" s="58"/>
      <c r="L9" s="1"/>
      <c r="M9" s="2"/>
      <c r="N9" s="4"/>
      <c r="O9" s="15"/>
      <c r="P9" s="13"/>
      <c r="Q9" s="4"/>
    </row>
    <row r="10" spans="1:17" ht="12.75" hidden="1">
      <c r="A10" s="62" t="s">
        <v>12</v>
      </c>
      <c r="B10" s="62"/>
      <c r="C10" s="72"/>
      <c r="D10" s="72"/>
      <c r="E10" s="72"/>
      <c r="F10" s="72"/>
      <c r="G10" s="72"/>
      <c r="H10" s="72"/>
      <c r="I10" s="4"/>
      <c r="J10" s="63">
        <f aca="true" t="shared" si="0" ref="J10:J17">C10+E10+G10</f>
        <v>0</v>
      </c>
      <c r="K10" s="63"/>
      <c r="L10" s="1"/>
      <c r="M10" s="2"/>
      <c r="N10" s="4"/>
      <c r="O10" s="4"/>
      <c r="P10" s="13"/>
      <c r="Q10" s="4"/>
    </row>
    <row r="11" spans="1:17" ht="12.75" hidden="1">
      <c r="A11" s="65" t="s">
        <v>7</v>
      </c>
      <c r="B11" s="49"/>
      <c r="C11" s="82"/>
      <c r="D11" s="83"/>
      <c r="E11" s="82"/>
      <c r="F11" s="83"/>
      <c r="G11" s="82"/>
      <c r="H11" s="83"/>
      <c r="I11" s="4"/>
      <c r="J11" s="50">
        <f t="shared" si="0"/>
        <v>0</v>
      </c>
      <c r="K11" s="51"/>
      <c r="L11" s="1"/>
      <c r="M11" s="2"/>
      <c r="N11" s="4"/>
      <c r="O11" s="4"/>
      <c r="P11" s="13"/>
      <c r="Q11" s="4"/>
    </row>
    <row r="12" spans="1:17" ht="12.75">
      <c r="A12" s="62" t="s">
        <v>4</v>
      </c>
      <c r="B12" s="62"/>
      <c r="C12" s="63">
        <f>8856+C14</f>
        <v>11358.333333333334</v>
      </c>
      <c r="D12" s="63"/>
      <c r="E12" s="63">
        <f>8661+E14</f>
        <v>12091.416666666666</v>
      </c>
      <c r="F12" s="63"/>
      <c r="G12" s="63">
        <f>2134+G14</f>
        <v>2979.1666666666665</v>
      </c>
      <c r="H12" s="63"/>
      <c r="I12" s="4"/>
      <c r="J12" s="63">
        <f t="shared" si="0"/>
        <v>26428.916666666668</v>
      </c>
      <c r="K12" s="63"/>
      <c r="L12" s="1"/>
      <c r="M12" s="2"/>
      <c r="N12" s="4"/>
      <c r="O12" s="4"/>
      <c r="P12" s="13"/>
      <c r="Q12" s="4"/>
    </row>
    <row r="13" spans="1:17" ht="12.75">
      <c r="A13" s="62" t="s">
        <v>5</v>
      </c>
      <c r="B13" s="62"/>
      <c r="C13" s="63">
        <f>5377+C14</f>
        <v>7879.333333333334</v>
      </c>
      <c r="D13" s="63"/>
      <c r="E13" s="63">
        <f>5258+E14</f>
        <v>8688.416666666666</v>
      </c>
      <c r="F13" s="63"/>
      <c r="G13" s="63">
        <f>1296+G14</f>
        <v>2141.1666666666665</v>
      </c>
      <c r="H13" s="63"/>
      <c r="I13" s="4"/>
      <c r="J13" s="63">
        <f t="shared" si="0"/>
        <v>18708.916666666668</v>
      </c>
      <c r="K13" s="63"/>
      <c r="L13" s="1"/>
      <c r="M13" s="2"/>
      <c r="N13" s="4"/>
      <c r="O13" s="4"/>
      <c r="P13" s="13"/>
      <c r="Q13" s="4"/>
    </row>
    <row r="14" spans="1:17" ht="12.75">
      <c r="A14" s="65" t="s">
        <v>32</v>
      </c>
      <c r="B14" s="49"/>
      <c r="C14" s="82">
        <f>30028/12</f>
        <v>2502.3333333333335</v>
      </c>
      <c r="D14" s="83"/>
      <c r="E14" s="82">
        <f>41165/12</f>
        <v>3430.4166666666665</v>
      </c>
      <c r="F14" s="83"/>
      <c r="G14" s="82">
        <f>10142/12</f>
        <v>845.1666666666666</v>
      </c>
      <c r="H14" s="83"/>
      <c r="I14" s="4"/>
      <c r="J14" s="50">
        <f t="shared" si="0"/>
        <v>6777.916666666667</v>
      </c>
      <c r="K14" s="51"/>
      <c r="L14" s="1"/>
      <c r="M14" s="2"/>
      <c r="N14" s="4"/>
      <c r="O14" s="4"/>
      <c r="P14" s="13"/>
      <c r="Q14" s="4"/>
    </row>
    <row r="15" spans="1:17" ht="12.75">
      <c r="A15" s="62" t="s">
        <v>8</v>
      </c>
      <c r="B15" s="62"/>
      <c r="C15" s="72">
        <f>O44</f>
        <v>10319.18</v>
      </c>
      <c r="D15" s="72"/>
      <c r="E15" s="72">
        <v>0</v>
      </c>
      <c r="F15" s="72"/>
      <c r="G15" s="72">
        <v>0</v>
      </c>
      <c r="H15" s="72"/>
      <c r="I15" s="4"/>
      <c r="J15" s="63">
        <f t="shared" si="0"/>
        <v>10319.18</v>
      </c>
      <c r="K15" s="63"/>
      <c r="L15" s="1"/>
      <c r="M15" s="2"/>
      <c r="N15" s="4"/>
      <c r="O15" s="4"/>
      <c r="P15" s="13"/>
      <c r="Q15" s="4"/>
    </row>
    <row r="16" spans="1:17" ht="12.75">
      <c r="A16" s="62" t="s">
        <v>9</v>
      </c>
      <c r="B16" s="62"/>
      <c r="C16" s="73">
        <f>C11+C13-C15</f>
        <v>-2439.8466666666664</v>
      </c>
      <c r="D16" s="73"/>
      <c r="E16" s="73">
        <f>E11+E13-E15</f>
        <v>8688.416666666666</v>
      </c>
      <c r="F16" s="73"/>
      <c r="G16" s="73">
        <f>G11+G13-G15</f>
        <v>2141.1666666666665</v>
      </c>
      <c r="H16" s="73"/>
      <c r="I16" s="5"/>
      <c r="J16" s="64">
        <f>C16+E16+G16</f>
        <v>8389.736666666666</v>
      </c>
      <c r="K16" s="64"/>
      <c r="L16" s="1"/>
      <c r="M16" s="2"/>
      <c r="N16" s="4"/>
      <c r="O16" s="4"/>
      <c r="P16" s="13"/>
      <c r="Q16" s="4"/>
    </row>
    <row r="17" spans="1:17" ht="12.75">
      <c r="A17" s="62" t="s">
        <v>54</v>
      </c>
      <c r="B17" s="62"/>
      <c r="C17" s="74">
        <v>6.35</v>
      </c>
      <c r="D17" s="74"/>
      <c r="E17" s="74">
        <v>6.210000038146973</v>
      </c>
      <c r="F17" s="74"/>
      <c r="G17" s="74">
        <v>1.5299999713897705</v>
      </c>
      <c r="H17" s="74"/>
      <c r="I17" s="6"/>
      <c r="J17" s="59">
        <f t="shared" si="0"/>
        <v>14.090000009536743</v>
      </c>
      <c r="K17" s="59"/>
      <c r="L17" s="1"/>
      <c r="M17" s="2"/>
      <c r="N17" s="4"/>
      <c r="O17" s="4"/>
      <c r="P17" s="13"/>
      <c r="Q17" s="4"/>
    </row>
    <row r="18" spans="1:17" ht="12.75">
      <c r="A18" s="62" t="s">
        <v>55</v>
      </c>
      <c r="B18" s="62"/>
      <c r="C18" s="74">
        <v>3.84</v>
      </c>
      <c r="D18" s="74"/>
      <c r="E18" s="74">
        <v>5.26</v>
      </c>
      <c r="F18" s="74"/>
      <c r="G18" s="74">
        <v>1.3</v>
      </c>
      <c r="H18" s="74"/>
      <c r="I18" s="6"/>
      <c r="J18" s="59">
        <f>J14/I5/12</f>
        <v>0.8662981424676209</v>
      </c>
      <c r="K18" s="59"/>
      <c r="L18" s="1"/>
      <c r="M18" s="2"/>
      <c r="N18" s="2"/>
      <c r="O18" s="2"/>
      <c r="P18" s="13"/>
      <c r="Q18" s="4"/>
    </row>
    <row r="19" spans="1:17" ht="12.7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2.75">
      <c r="A20" s="58" t="s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8" s="21" customFormat="1" ht="72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17" t="s">
        <v>33</v>
      </c>
      <c r="N21" s="17" t="s">
        <v>34</v>
      </c>
      <c r="O21" s="17" t="s">
        <v>35</v>
      </c>
      <c r="P21" s="18"/>
      <c r="Q21" s="19"/>
      <c r="R21" s="20"/>
    </row>
    <row r="22" spans="1:17" ht="48" customHeight="1">
      <c r="A22" s="57" t="s">
        <v>36</v>
      </c>
      <c r="B22" s="57"/>
      <c r="C22" s="57" t="s">
        <v>37</v>
      </c>
      <c r="D22" s="57"/>
      <c r="E22" s="57"/>
      <c r="F22" s="57"/>
      <c r="G22" s="57"/>
      <c r="H22" s="57"/>
      <c r="I22" s="57"/>
      <c r="J22" s="57"/>
      <c r="K22" s="57"/>
      <c r="L22" s="57"/>
      <c r="M22" s="22">
        <v>0.37</v>
      </c>
      <c r="N22" s="23">
        <f>I4*M22</f>
        <v>516.076</v>
      </c>
      <c r="O22" s="23">
        <f>N22</f>
        <v>516.076</v>
      </c>
      <c r="P22" s="24" t="s">
        <v>38</v>
      </c>
      <c r="Q22" s="10"/>
    </row>
    <row r="23" spans="1:17" ht="14.25" customHeight="1">
      <c r="A23" s="77"/>
      <c r="B23" s="78"/>
      <c r="C23" s="79" t="s">
        <v>39</v>
      </c>
      <c r="D23" s="80"/>
      <c r="E23" s="80"/>
      <c r="F23" s="80"/>
      <c r="G23" s="80"/>
      <c r="H23" s="80"/>
      <c r="I23" s="80"/>
      <c r="J23" s="80"/>
      <c r="K23" s="81"/>
      <c r="L23" s="8"/>
      <c r="M23" s="22">
        <v>0.37</v>
      </c>
      <c r="N23" s="23">
        <f>I5*M23</f>
        <v>241.24</v>
      </c>
      <c r="O23" s="23">
        <f>N23</f>
        <v>241.24</v>
      </c>
      <c r="P23" s="24"/>
      <c r="Q23" s="10"/>
    </row>
    <row r="24" spans="1:18" ht="36.75" customHeight="1">
      <c r="A24" s="57" t="s">
        <v>16</v>
      </c>
      <c r="B24" s="57"/>
      <c r="C24" s="57" t="s">
        <v>17</v>
      </c>
      <c r="D24" s="57"/>
      <c r="E24" s="57"/>
      <c r="F24" s="57"/>
      <c r="G24" s="57"/>
      <c r="H24" s="57"/>
      <c r="I24" s="57"/>
      <c r="J24" s="57"/>
      <c r="K24" s="57"/>
      <c r="L24" s="57"/>
      <c r="M24" s="22">
        <v>0.5</v>
      </c>
      <c r="N24" s="23">
        <f>M24*I4</f>
        <v>697.4</v>
      </c>
      <c r="O24" s="23">
        <f>I4*M24</f>
        <v>697.4</v>
      </c>
      <c r="P24" s="24" t="s">
        <v>40</v>
      </c>
      <c r="Q24" s="10"/>
      <c r="R24" s="25"/>
    </row>
    <row r="25" spans="1:17" ht="15" customHeight="1">
      <c r="A25" s="77"/>
      <c r="B25" s="78"/>
      <c r="C25" s="79" t="s">
        <v>39</v>
      </c>
      <c r="D25" s="80"/>
      <c r="E25" s="80"/>
      <c r="F25" s="80"/>
      <c r="G25" s="80"/>
      <c r="H25" s="80"/>
      <c r="I25" s="80"/>
      <c r="J25" s="80"/>
      <c r="K25" s="81"/>
      <c r="L25" s="8"/>
      <c r="M25" s="22">
        <v>0.5</v>
      </c>
      <c r="N25" s="23">
        <f>I5*M25</f>
        <v>326</v>
      </c>
      <c r="O25" s="23">
        <f>I5*M25</f>
        <v>326</v>
      </c>
      <c r="P25" s="24"/>
      <c r="Q25" s="10"/>
    </row>
    <row r="26" spans="1:17" ht="33.75" customHeight="1">
      <c r="A26" s="57" t="s">
        <v>18</v>
      </c>
      <c r="B26" s="57"/>
      <c r="C26" s="57" t="s">
        <v>19</v>
      </c>
      <c r="D26" s="57"/>
      <c r="E26" s="57"/>
      <c r="F26" s="57"/>
      <c r="G26" s="57"/>
      <c r="H26" s="57"/>
      <c r="I26" s="57"/>
      <c r="J26" s="57"/>
      <c r="K26" s="57"/>
      <c r="L26" s="57"/>
      <c r="M26" s="22">
        <v>0.19</v>
      </c>
      <c r="N26" s="23">
        <f>I4*M26</f>
        <v>265.012</v>
      </c>
      <c r="O26" s="23">
        <v>446</v>
      </c>
      <c r="P26" s="24" t="s">
        <v>41</v>
      </c>
      <c r="Q26" s="10"/>
    </row>
    <row r="27" spans="1:17" ht="15" customHeight="1">
      <c r="A27" s="77"/>
      <c r="B27" s="78"/>
      <c r="C27" s="79" t="s">
        <v>39</v>
      </c>
      <c r="D27" s="80"/>
      <c r="E27" s="80"/>
      <c r="F27" s="80"/>
      <c r="G27" s="80"/>
      <c r="H27" s="80"/>
      <c r="I27" s="80"/>
      <c r="J27" s="80"/>
      <c r="K27" s="81"/>
      <c r="L27" s="8"/>
      <c r="M27" s="22">
        <v>0</v>
      </c>
      <c r="N27" s="23">
        <f>I5*M27*12</f>
        <v>0</v>
      </c>
      <c r="O27" s="23">
        <v>0</v>
      </c>
      <c r="P27" s="24"/>
      <c r="Q27" s="10"/>
    </row>
    <row r="28" spans="1:19" ht="36" customHeight="1">
      <c r="A28" s="57" t="s">
        <v>20</v>
      </c>
      <c r="B28" s="57"/>
      <c r="C28" s="57" t="s">
        <v>21</v>
      </c>
      <c r="D28" s="57"/>
      <c r="E28" s="57"/>
      <c r="F28" s="57"/>
      <c r="G28" s="57"/>
      <c r="H28" s="57"/>
      <c r="I28" s="57"/>
      <c r="J28" s="57"/>
      <c r="K28" s="57"/>
      <c r="L28" s="57"/>
      <c r="M28" s="22">
        <v>0.09</v>
      </c>
      <c r="N28" s="23">
        <f>M28*$I$4</f>
        <v>125.532</v>
      </c>
      <c r="O28" s="23">
        <f>M28*I4</f>
        <v>125.532</v>
      </c>
      <c r="P28" s="24" t="s">
        <v>42</v>
      </c>
      <c r="Q28" s="10"/>
      <c r="S28" s="14"/>
    </row>
    <row r="29" spans="1:17" ht="13.5" customHeight="1">
      <c r="A29" s="77"/>
      <c r="B29" s="78"/>
      <c r="C29" s="79" t="s">
        <v>39</v>
      </c>
      <c r="D29" s="80"/>
      <c r="E29" s="80"/>
      <c r="F29" s="80"/>
      <c r="G29" s="80"/>
      <c r="H29" s="80"/>
      <c r="I29" s="80"/>
      <c r="J29" s="80"/>
      <c r="K29" s="81"/>
      <c r="L29" s="8"/>
      <c r="M29" s="22">
        <v>0</v>
      </c>
      <c r="N29" s="23">
        <f>I5*M29*12</f>
        <v>0</v>
      </c>
      <c r="O29" s="23">
        <f>N29</f>
        <v>0</v>
      </c>
      <c r="P29" s="24"/>
      <c r="Q29" s="10"/>
    </row>
    <row r="30" spans="1:17" ht="44.25" customHeight="1">
      <c r="A30" s="57" t="s">
        <v>22</v>
      </c>
      <c r="B30" s="57"/>
      <c r="C30" s="57" t="s">
        <v>23</v>
      </c>
      <c r="D30" s="57"/>
      <c r="E30" s="57"/>
      <c r="F30" s="57"/>
      <c r="G30" s="57"/>
      <c r="H30" s="57"/>
      <c r="I30" s="57"/>
      <c r="J30" s="57"/>
      <c r="K30" s="57"/>
      <c r="L30" s="57"/>
      <c r="M30" s="22">
        <v>0.35</v>
      </c>
      <c r="N30" s="23">
        <v>0</v>
      </c>
      <c r="O30" s="23">
        <v>0</v>
      </c>
      <c r="P30" s="24" t="s">
        <v>43</v>
      </c>
      <c r="Q30" s="10"/>
    </row>
    <row r="31" spans="1:17" ht="13.5" customHeight="1">
      <c r="A31" s="77"/>
      <c r="B31" s="78"/>
      <c r="C31" s="79" t="s">
        <v>39</v>
      </c>
      <c r="D31" s="80"/>
      <c r="E31" s="80"/>
      <c r="F31" s="80"/>
      <c r="G31" s="80"/>
      <c r="H31" s="80"/>
      <c r="I31" s="80"/>
      <c r="J31" s="80"/>
      <c r="K31" s="81"/>
      <c r="L31" s="8"/>
      <c r="M31" s="22">
        <v>0.35</v>
      </c>
      <c r="N31" s="23">
        <v>0</v>
      </c>
      <c r="O31" s="23">
        <v>0</v>
      </c>
      <c r="P31" s="24"/>
      <c r="Q31" s="10"/>
    </row>
    <row r="32" spans="1:17" ht="58.5" customHeight="1">
      <c r="A32" s="57" t="s">
        <v>44</v>
      </c>
      <c r="B32" s="57"/>
      <c r="C32" s="57" t="s">
        <v>45</v>
      </c>
      <c r="D32" s="57"/>
      <c r="E32" s="57"/>
      <c r="F32" s="57"/>
      <c r="G32" s="57"/>
      <c r="H32" s="57"/>
      <c r="I32" s="57"/>
      <c r="J32" s="57"/>
      <c r="K32" s="57"/>
      <c r="L32" s="57"/>
      <c r="M32" s="22">
        <v>1.68</v>
      </c>
      <c r="N32" s="23">
        <f>M32*I4</f>
        <v>2343.2639999999997</v>
      </c>
      <c r="O32" s="23">
        <f>N32</f>
        <v>2343.2639999999997</v>
      </c>
      <c r="P32" s="24" t="s">
        <v>46</v>
      </c>
      <c r="Q32" s="10"/>
    </row>
    <row r="33" spans="1:17" ht="13.5" customHeight="1">
      <c r="A33" s="77"/>
      <c r="B33" s="78"/>
      <c r="C33" s="79" t="s">
        <v>39</v>
      </c>
      <c r="D33" s="80"/>
      <c r="E33" s="80"/>
      <c r="F33" s="80"/>
      <c r="G33" s="80"/>
      <c r="H33" s="80"/>
      <c r="I33" s="80"/>
      <c r="J33" s="80"/>
      <c r="K33" s="81"/>
      <c r="L33" s="8"/>
      <c r="M33" s="22">
        <v>1.68</v>
      </c>
      <c r="N33" s="23">
        <f>M33*I5</f>
        <v>1095.36</v>
      </c>
      <c r="O33" s="23">
        <f>N33</f>
        <v>1095.36</v>
      </c>
      <c r="P33" s="24"/>
      <c r="Q33" s="10"/>
    </row>
    <row r="34" spans="1:18" ht="16.5" customHeight="1">
      <c r="A34" s="57" t="s">
        <v>24</v>
      </c>
      <c r="B34" s="57"/>
      <c r="C34" s="57" t="s">
        <v>25</v>
      </c>
      <c r="D34" s="57"/>
      <c r="E34" s="57"/>
      <c r="F34" s="57"/>
      <c r="G34" s="57"/>
      <c r="H34" s="57"/>
      <c r="I34" s="57"/>
      <c r="J34" s="57"/>
      <c r="K34" s="57"/>
      <c r="L34" s="57"/>
      <c r="M34" s="22">
        <v>2.19</v>
      </c>
      <c r="N34" s="23">
        <f>M34*I4</f>
        <v>3054.6119999999996</v>
      </c>
      <c r="O34" s="23">
        <f>M34*I4</f>
        <v>3054.6119999999996</v>
      </c>
      <c r="P34" s="24" t="s">
        <v>47</v>
      </c>
      <c r="Q34" s="10"/>
      <c r="R34" s="26"/>
    </row>
    <row r="35" spans="1:18" ht="16.5" customHeight="1">
      <c r="A35" s="77"/>
      <c r="B35" s="78"/>
      <c r="C35" s="79" t="s">
        <v>39</v>
      </c>
      <c r="D35" s="80"/>
      <c r="E35" s="80"/>
      <c r="F35" s="80"/>
      <c r="G35" s="80"/>
      <c r="H35" s="80"/>
      <c r="I35" s="80"/>
      <c r="J35" s="80"/>
      <c r="K35" s="81"/>
      <c r="L35" s="8"/>
      <c r="M35" s="46">
        <v>0</v>
      </c>
      <c r="N35" s="23">
        <v>0</v>
      </c>
      <c r="O35" s="23">
        <v>0</v>
      </c>
      <c r="P35" s="24"/>
      <c r="Q35" s="10"/>
      <c r="R35" s="26"/>
    </row>
    <row r="36" spans="1:22" ht="15.75" customHeight="1">
      <c r="A36" s="57" t="s">
        <v>26</v>
      </c>
      <c r="B36" s="57"/>
      <c r="C36" s="57" t="s">
        <v>48</v>
      </c>
      <c r="D36" s="57"/>
      <c r="E36" s="57"/>
      <c r="F36" s="57"/>
      <c r="G36" s="57"/>
      <c r="H36" s="57"/>
      <c r="I36" s="57"/>
      <c r="J36" s="57"/>
      <c r="K36" s="57"/>
      <c r="L36" s="57"/>
      <c r="M36" s="22">
        <v>0.01</v>
      </c>
      <c r="N36" s="23">
        <f>I4*M36</f>
        <v>13.948</v>
      </c>
      <c r="O36" s="56">
        <f aca="true" t="shared" si="1" ref="O36:O41">N36</f>
        <v>13.948</v>
      </c>
      <c r="P36" s="24">
        <v>669</v>
      </c>
      <c r="Q36" s="10"/>
      <c r="R36" s="20"/>
      <c r="S36" s="54"/>
      <c r="T36" s="21"/>
      <c r="U36" s="21"/>
      <c r="V36" s="21"/>
    </row>
    <row r="37" spans="1:22" ht="15.75" customHeight="1">
      <c r="A37" s="77"/>
      <c r="B37" s="78"/>
      <c r="C37" s="79" t="s">
        <v>39</v>
      </c>
      <c r="D37" s="80"/>
      <c r="E37" s="80"/>
      <c r="F37" s="80"/>
      <c r="G37" s="80"/>
      <c r="H37" s="80"/>
      <c r="I37" s="80"/>
      <c r="J37" s="80"/>
      <c r="K37" s="81"/>
      <c r="L37" s="8"/>
      <c r="M37" s="22">
        <v>0.01</v>
      </c>
      <c r="N37" s="23">
        <f>M37*I5</f>
        <v>6.5200000000000005</v>
      </c>
      <c r="O37" s="23">
        <f t="shared" si="1"/>
        <v>6.5200000000000005</v>
      </c>
      <c r="P37" s="24"/>
      <c r="Q37" s="10"/>
      <c r="R37" s="20"/>
      <c r="S37" s="54"/>
      <c r="T37" s="21"/>
      <c r="U37" s="21"/>
      <c r="V37" s="54"/>
    </row>
    <row r="38" spans="1:22" ht="13.5" customHeight="1">
      <c r="A38" s="57" t="s">
        <v>27</v>
      </c>
      <c r="B38" s="57"/>
      <c r="C38" s="57" t="s">
        <v>49</v>
      </c>
      <c r="D38" s="57"/>
      <c r="E38" s="57"/>
      <c r="F38" s="57"/>
      <c r="G38" s="57"/>
      <c r="H38" s="57"/>
      <c r="I38" s="57"/>
      <c r="J38" s="57"/>
      <c r="K38" s="57"/>
      <c r="L38" s="57"/>
      <c r="M38" s="22">
        <v>0.19</v>
      </c>
      <c r="N38" s="23">
        <f>M38*$I$4</f>
        <v>265.012</v>
      </c>
      <c r="O38" s="23">
        <f t="shared" si="1"/>
        <v>265.012</v>
      </c>
      <c r="P38" s="24">
        <v>600</v>
      </c>
      <c r="Q38" s="10"/>
      <c r="R38" s="20"/>
      <c r="S38" s="54"/>
      <c r="T38" s="21"/>
      <c r="U38" s="21"/>
      <c r="V38" s="54"/>
    </row>
    <row r="39" spans="1:22" ht="13.5" customHeight="1">
      <c r="A39" s="77"/>
      <c r="B39" s="78"/>
      <c r="C39" s="79" t="s">
        <v>39</v>
      </c>
      <c r="D39" s="80"/>
      <c r="E39" s="80"/>
      <c r="F39" s="80"/>
      <c r="G39" s="80"/>
      <c r="H39" s="80"/>
      <c r="I39" s="80"/>
      <c r="J39" s="80"/>
      <c r="K39" s="81"/>
      <c r="L39" s="27"/>
      <c r="M39" s="22">
        <v>0.19</v>
      </c>
      <c r="N39" s="23">
        <f>M39*$I$5</f>
        <v>123.88</v>
      </c>
      <c r="O39" s="23">
        <f t="shared" si="1"/>
        <v>123.88</v>
      </c>
      <c r="P39" s="24"/>
      <c r="Q39" s="10"/>
      <c r="R39" s="20"/>
      <c r="S39" s="54"/>
      <c r="T39" s="21"/>
      <c r="U39" s="21"/>
      <c r="V39" s="21"/>
    </row>
    <row r="40" spans="1:22" ht="31.5" customHeight="1">
      <c r="A40" s="57" t="s">
        <v>28</v>
      </c>
      <c r="B40" s="57"/>
      <c r="C40" s="85" t="s">
        <v>50</v>
      </c>
      <c r="D40" s="86"/>
      <c r="E40" s="86"/>
      <c r="F40" s="86"/>
      <c r="G40" s="86"/>
      <c r="H40" s="86"/>
      <c r="I40" s="86"/>
      <c r="J40" s="86"/>
      <c r="K40" s="86"/>
      <c r="L40" s="87"/>
      <c r="M40" s="22">
        <v>0.52</v>
      </c>
      <c r="N40" s="23">
        <f>M40*$I$4</f>
        <v>725.296</v>
      </c>
      <c r="O40" s="23">
        <f t="shared" si="1"/>
        <v>725.296</v>
      </c>
      <c r="P40" s="24"/>
      <c r="Q40" s="10"/>
      <c r="R40" s="20"/>
      <c r="S40" s="21"/>
      <c r="T40" s="21"/>
      <c r="U40" s="21"/>
      <c r="V40" s="21"/>
    </row>
    <row r="41" spans="1:22" ht="15.75" customHeight="1">
      <c r="A41" s="77"/>
      <c r="B41" s="78"/>
      <c r="C41" s="79" t="s">
        <v>39</v>
      </c>
      <c r="D41" s="80"/>
      <c r="E41" s="80"/>
      <c r="F41" s="80"/>
      <c r="G41" s="80"/>
      <c r="H41" s="80"/>
      <c r="I41" s="80"/>
      <c r="J41" s="80"/>
      <c r="K41" s="81"/>
      <c r="L41" s="28"/>
      <c r="M41" s="22">
        <v>0.52</v>
      </c>
      <c r="N41" s="23">
        <f>M41*$I$5</f>
        <v>339.04</v>
      </c>
      <c r="O41" s="23">
        <f t="shared" si="1"/>
        <v>339.04</v>
      </c>
      <c r="P41" s="24"/>
      <c r="Q41" s="10"/>
      <c r="R41" s="55"/>
      <c r="S41" s="21"/>
      <c r="T41" s="21"/>
      <c r="U41" s="21"/>
      <c r="V41" s="21"/>
    </row>
    <row r="42" spans="1:19" s="33" customFormat="1" ht="27" customHeight="1">
      <c r="A42" s="77"/>
      <c r="B42" s="78"/>
      <c r="C42" s="88" t="s">
        <v>53</v>
      </c>
      <c r="D42" s="89"/>
      <c r="E42" s="89"/>
      <c r="F42" s="89"/>
      <c r="G42" s="89"/>
      <c r="H42" s="89"/>
      <c r="I42" s="89"/>
      <c r="J42" s="89"/>
      <c r="K42" s="89"/>
      <c r="L42" s="90"/>
      <c r="M42" s="40">
        <f>M22+M24+M26+M28+M30+M32+M34+M36+M38+M40</f>
        <v>6.09</v>
      </c>
      <c r="N42" s="41">
        <f>N22+N24+N26+N28+N30+N32+N34+N36+N38+N40</f>
        <v>8006.151999999999</v>
      </c>
      <c r="O42" s="41">
        <f aca="true" t="shared" si="2" ref="M42:O43">O22+O24+O26+O28+O30+O32+O34+O36+O38+O40</f>
        <v>8187.14</v>
      </c>
      <c r="P42" s="29"/>
      <c r="Q42" s="30"/>
      <c r="R42" s="31"/>
      <c r="S42" s="32"/>
    </row>
    <row r="43" spans="1:18" s="33" customFormat="1" ht="17.25" customHeight="1">
      <c r="A43" s="77"/>
      <c r="B43" s="78"/>
      <c r="C43" s="91" t="s">
        <v>51</v>
      </c>
      <c r="D43" s="92"/>
      <c r="E43" s="92"/>
      <c r="F43" s="92"/>
      <c r="G43" s="92"/>
      <c r="H43" s="92"/>
      <c r="I43" s="92"/>
      <c r="J43" s="92"/>
      <c r="K43" s="93"/>
      <c r="L43" s="34"/>
      <c r="M43" s="40">
        <f t="shared" si="2"/>
        <v>3.6199999999999997</v>
      </c>
      <c r="N43" s="41">
        <f t="shared" si="2"/>
        <v>2132.04</v>
      </c>
      <c r="O43" s="41">
        <f t="shared" si="2"/>
        <v>2132.04</v>
      </c>
      <c r="P43" s="29"/>
      <c r="Q43" s="30"/>
      <c r="R43" s="31"/>
    </row>
    <row r="44" spans="1:19" ht="17.25" customHeight="1">
      <c r="A44" s="77"/>
      <c r="B44" s="78"/>
      <c r="C44" s="94" t="s">
        <v>52</v>
      </c>
      <c r="D44" s="95"/>
      <c r="E44" s="95"/>
      <c r="F44" s="95"/>
      <c r="G44" s="95"/>
      <c r="H44" s="95"/>
      <c r="I44" s="95"/>
      <c r="J44" s="95"/>
      <c r="K44" s="35"/>
      <c r="L44" s="36"/>
      <c r="M44" s="47"/>
      <c r="N44" s="48">
        <f>N42+N43</f>
        <v>10138.192</v>
      </c>
      <c r="O44" s="48">
        <f>O42+O43</f>
        <v>10319.18</v>
      </c>
      <c r="P44" s="29"/>
      <c r="Q44" s="30"/>
      <c r="R44" s="37"/>
      <c r="S44" s="38"/>
    </row>
    <row r="45" spans="1:18" ht="1.5" customHeight="1">
      <c r="A45" s="77"/>
      <c r="B45" s="78"/>
      <c r="C45" s="79"/>
      <c r="D45" s="80"/>
      <c r="E45" s="80"/>
      <c r="F45" s="80"/>
      <c r="G45" s="80"/>
      <c r="H45" s="80"/>
      <c r="I45" s="80"/>
      <c r="J45" s="80"/>
      <c r="K45" s="16"/>
      <c r="L45" s="39"/>
      <c r="M45" s="40"/>
      <c r="N45" s="41"/>
      <c r="O45" s="41"/>
      <c r="P45" s="29"/>
      <c r="Q45" s="30"/>
      <c r="R45" s="37"/>
    </row>
    <row r="51" spans="1:13" ht="12.75">
      <c r="A51" s="96"/>
      <c r="B51" s="96"/>
      <c r="C51" s="96"/>
      <c r="D51" s="96"/>
      <c r="E51" s="96"/>
      <c r="F51" s="96"/>
      <c r="G51" s="96"/>
      <c r="H51" s="96"/>
      <c r="I51" s="96"/>
      <c r="J51" s="44"/>
      <c r="K51" s="42"/>
      <c r="L51" s="42"/>
      <c r="M51" s="43"/>
    </row>
    <row r="52" spans="1:13" ht="12.75">
      <c r="A52" s="1"/>
      <c r="B52" s="1"/>
      <c r="C52" s="1"/>
      <c r="D52" s="1"/>
      <c r="E52" s="1"/>
      <c r="F52" s="1"/>
      <c r="G52" s="1"/>
      <c r="H52" s="1"/>
      <c r="I52" s="45"/>
      <c r="J52" s="1"/>
      <c r="K52" s="1"/>
      <c r="L52" s="1"/>
      <c r="M52" s="2"/>
    </row>
    <row r="53" spans="1:13" ht="12.75">
      <c r="A53" s="1"/>
      <c r="B53" s="1"/>
      <c r="C53" s="1"/>
      <c r="D53" s="1"/>
      <c r="E53" s="1"/>
      <c r="F53" s="1"/>
      <c r="G53" s="1"/>
      <c r="H53" s="45"/>
      <c r="I53" s="1"/>
      <c r="J53" s="1"/>
      <c r="K53" s="1"/>
      <c r="L53" s="1"/>
      <c r="M53" s="6"/>
    </row>
  </sheetData>
  <mergeCells count="117">
    <mergeCell ref="A45:B45"/>
    <mergeCell ref="C45:J45"/>
    <mergeCell ref="A51:B51"/>
    <mergeCell ref="C51:I51"/>
    <mergeCell ref="A43:B43"/>
    <mergeCell ref="C43:K43"/>
    <mergeCell ref="A44:B44"/>
    <mergeCell ref="C44:J44"/>
    <mergeCell ref="A41:B41"/>
    <mergeCell ref="C41:K41"/>
    <mergeCell ref="A42:B42"/>
    <mergeCell ref="C42:L42"/>
    <mergeCell ref="A39:B39"/>
    <mergeCell ref="C39:K39"/>
    <mergeCell ref="A40:B40"/>
    <mergeCell ref="C40:L40"/>
    <mergeCell ref="A19:Q19"/>
    <mergeCell ref="A20:Q20"/>
    <mergeCell ref="A21:B21"/>
    <mergeCell ref="C21:L21"/>
    <mergeCell ref="A14:B14"/>
    <mergeCell ref="C14:D14"/>
    <mergeCell ref="E14:F14"/>
    <mergeCell ref="G14:H14"/>
    <mergeCell ref="F7:H7"/>
    <mergeCell ref="I7:J7"/>
    <mergeCell ref="A11:B11"/>
    <mergeCell ref="C11:D11"/>
    <mergeCell ref="E11:F11"/>
    <mergeCell ref="G11:H11"/>
    <mergeCell ref="J11:K11"/>
    <mergeCell ref="J9:K9"/>
    <mergeCell ref="C10:D10"/>
    <mergeCell ref="J10:K10"/>
    <mergeCell ref="A1:Q1"/>
    <mergeCell ref="A2:Q2"/>
    <mergeCell ref="L3:P3"/>
    <mergeCell ref="F6:H6"/>
    <mergeCell ref="I6:J6"/>
    <mergeCell ref="F3:H3"/>
    <mergeCell ref="F4:H4"/>
    <mergeCell ref="A38:B38"/>
    <mergeCell ref="C38:L38"/>
    <mergeCell ref="A36:B36"/>
    <mergeCell ref="C36:L36"/>
    <mergeCell ref="A37:B37"/>
    <mergeCell ref="A35:B35"/>
    <mergeCell ref="C35:K35"/>
    <mergeCell ref="C37:K37"/>
    <mergeCell ref="A33:B33"/>
    <mergeCell ref="A34:B34"/>
    <mergeCell ref="C34:L34"/>
    <mergeCell ref="C33:K33"/>
    <mergeCell ref="A31:B31"/>
    <mergeCell ref="A32:B32"/>
    <mergeCell ref="C32:L32"/>
    <mergeCell ref="C31:K31"/>
    <mergeCell ref="A29:B29"/>
    <mergeCell ref="A30:B30"/>
    <mergeCell ref="C30:L30"/>
    <mergeCell ref="C29:K29"/>
    <mergeCell ref="A27:B27"/>
    <mergeCell ref="A28:B28"/>
    <mergeCell ref="C28:L28"/>
    <mergeCell ref="C27:K27"/>
    <mergeCell ref="A25:B25"/>
    <mergeCell ref="A26:B26"/>
    <mergeCell ref="C26:L26"/>
    <mergeCell ref="C25:K25"/>
    <mergeCell ref="A24:B24"/>
    <mergeCell ref="C24:L24"/>
    <mergeCell ref="A22:B22"/>
    <mergeCell ref="C22:L22"/>
    <mergeCell ref="C23:K23"/>
    <mergeCell ref="C13:D13"/>
    <mergeCell ref="E13:F13"/>
    <mergeCell ref="J13:K13"/>
    <mergeCell ref="A23:B23"/>
    <mergeCell ref="J14:K14"/>
    <mergeCell ref="A18:B18"/>
    <mergeCell ref="C18:D18"/>
    <mergeCell ref="E18:F18"/>
    <mergeCell ref="G18:H18"/>
    <mergeCell ref="J18:K18"/>
    <mergeCell ref="G13:H13"/>
    <mergeCell ref="C12:D12"/>
    <mergeCell ref="I3:J3"/>
    <mergeCell ref="I4:J4"/>
    <mergeCell ref="I5:J5"/>
    <mergeCell ref="E10:F10"/>
    <mergeCell ref="J12:K12"/>
    <mergeCell ref="B3:E3"/>
    <mergeCell ref="A10:B10"/>
    <mergeCell ref="A13:B13"/>
    <mergeCell ref="A17:B17"/>
    <mergeCell ref="C17:D17"/>
    <mergeCell ref="E17:F17"/>
    <mergeCell ref="C15:D15"/>
    <mergeCell ref="J17:K17"/>
    <mergeCell ref="G17:H17"/>
    <mergeCell ref="J16:K16"/>
    <mergeCell ref="J15:K15"/>
    <mergeCell ref="G16:H16"/>
    <mergeCell ref="A9:B9"/>
    <mergeCell ref="C9:D9"/>
    <mergeCell ref="E9:F9"/>
    <mergeCell ref="G9:H9"/>
    <mergeCell ref="G10:H10"/>
    <mergeCell ref="A16:B16"/>
    <mergeCell ref="E12:F12"/>
    <mergeCell ref="G15:H15"/>
    <mergeCell ref="E16:F16"/>
    <mergeCell ref="C16:D16"/>
    <mergeCell ref="A12:B12"/>
    <mergeCell ref="A15:B15"/>
    <mergeCell ref="E15:F15"/>
    <mergeCell ref="G12:H12"/>
  </mergeCells>
  <printOptions/>
  <pageMargins left="0.62" right="0.35" top="0.33" bottom="0.28" header="0.26" footer="0.21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2012-06-20T09:55:24Z</cp:lastPrinted>
  <dcterms:created xsi:type="dcterms:W3CDTF">1996-10-08T23:32:33Z</dcterms:created>
  <dcterms:modified xsi:type="dcterms:W3CDTF">2012-06-29T08:02:35Z</dcterms:modified>
  <cp:category/>
  <cp:version/>
  <cp:contentType/>
  <cp:contentStatus/>
</cp:coreProperties>
</file>