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9020" windowHeight="9090"/>
  </bookViews>
  <sheets>
    <sheet name="2012" sheetId="2" r:id="rId1"/>
  </sheets>
  <definedNames>
    <definedName name="_xlnm.Print_Area" localSheetId="0">'2012'!$A$1:$O$121</definedName>
  </definedNames>
  <calcPr calcId="144525"/>
</workbook>
</file>

<file path=xl/calcChain.xml><?xml version="1.0" encoding="utf-8"?>
<calcChain xmlns="http://schemas.openxmlformats.org/spreadsheetml/2006/main">
  <c r="M78" i="2" l="1"/>
  <c r="M73" i="2" l="1"/>
  <c r="M55" i="2"/>
  <c r="M107" i="2"/>
  <c r="L105" i="2"/>
  <c r="L104" i="2"/>
  <c r="L82" i="2"/>
  <c r="L103" i="2"/>
  <c r="M64" i="2"/>
  <c r="L102" i="2"/>
  <c r="L101" i="2"/>
  <c r="L100" i="2"/>
  <c r="L99" i="2"/>
  <c r="G39" i="2"/>
  <c r="L92" i="2"/>
  <c r="L98" i="2" l="1"/>
  <c r="L57" i="2" l="1"/>
  <c r="C28" i="2"/>
  <c r="C16" i="2"/>
  <c r="I11" i="2"/>
  <c r="C24" i="2"/>
  <c r="E23" i="2"/>
  <c r="G23" i="2"/>
  <c r="I23" i="2"/>
  <c r="E17" i="2"/>
  <c r="G17" i="2"/>
  <c r="I17" i="2"/>
  <c r="C25" i="2"/>
  <c r="C26" i="2"/>
  <c r="C27" i="2"/>
  <c r="C13" i="2"/>
  <c r="C14" i="2"/>
  <c r="C15" i="2"/>
  <c r="C12" i="2"/>
  <c r="E11" i="2"/>
  <c r="G11" i="2"/>
  <c r="E29" i="2"/>
  <c r="G29" i="2"/>
  <c r="I29" i="2"/>
  <c r="C32" i="2"/>
  <c r="C20" i="2"/>
  <c r="E21" i="2"/>
  <c r="G21" i="2"/>
  <c r="J21" i="2"/>
  <c r="K21" i="2"/>
  <c r="L21" i="2"/>
  <c r="N21" i="2"/>
  <c r="G33" i="2"/>
  <c r="L97" i="2"/>
  <c r="L96" i="2"/>
  <c r="L95" i="2"/>
  <c r="I21" i="2" l="1"/>
  <c r="I9" i="2"/>
  <c r="L91" i="2"/>
  <c r="L93" i="2"/>
  <c r="L94" i="2"/>
  <c r="C31" i="2"/>
  <c r="C30" i="2"/>
  <c r="C21" i="2"/>
  <c r="C29" i="2"/>
  <c r="C17" i="2"/>
  <c r="C18" i="2"/>
  <c r="L47" i="2" l="1"/>
  <c r="L65" i="2" l="1"/>
  <c r="L61" i="2"/>
  <c r="L51" i="2"/>
  <c r="L46" i="2"/>
  <c r="C8" i="2"/>
  <c r="C23" i="2"/>
  <c r="C22" i="2"/>
  <c r="G34" i="2"/>
  <c r="C19" i="2"/>
  <c r="C11" i="2"/>
  <c r="C10" i="2"/>
  <c r="N9" i="2"/>
  <c r="N33" i="2" s="1"/>
  <c r="M9" i="2"/>
  <c r="M33" i="2" s="1"/>
  <c r="L9" i="2"/>
  <c r="L33" i="2" s="1"/>
  <c r="K9" i="2"/>
  <c r="K33" i="2" s="1"/>
  <c r="J9" i="2"/>
  <c r="J33" i="2" s="1"/>
  <c r="G9" i="2"/>
  <c r="E9" i="2"/>
  <c r="C9" i="2"/>
  <c r="M84" i="2" s="1"/>
  <c r="M45" i="2"/>
  <c r="M44" i="2" s="1"/>
  <c r="M60" i="2"/>
  <c r="G36" i="2" l="1"/>
  <c r="G35" i="2"/>
  <c r="J34" i="2"/>
  <c r="L34" i="2"/>
  <c r="M34" i="2"/>
  <c r="N34" i="2"/>
  <c r="L109" i="2"/>
  <c r="L90" i="2"/>
  <c r="L107" i="2" s="1"/>
  <c r="L87" i="2"/>
  <c r="L86" i="2"/>
  <c r="M85" i="2"/>
  <c r="L85" i="2"/>
  <c r="L83" i="2"/>
  <c r="L81" i="2"/>
  <c r="L80" i="2"/>
  <c r="L79" i="2"/>
  <c r="L78" i="2"/>
  <c r="L77" i="2"/>
  <c r="L76" i="2"/>
  <c r="L75" i="2"/>
  <c r="L74" i="2"/>
  <c r="L73" i="2"/>
  <c r="L72" i="2"/>
  <c r="M71" i="2"/>
  <c r="L71" i="2"/>
  <c r="L70" i="2"/>
  <c r="M69" i="2"/>
  <c r="L69" i="2"/>
  <c r="L68" i="2"/>
  <c r="L67" i="2"/>
  <c r="M66" i="2"/>
  <c r="L66" i="2"/>
  <c r="L64" i="2"/>
  <c r="M63" i="2"/>
  <c r="L63" i="2"/>
  <c r="L62" i="2"/>
  <c r="L60" i="2"/>
  <c r="M59" i="2"/>
  <c r="L59" i="2"/>
  <c r="L58" i="2"/>
  <c r="L56" i="2"/>
  <c r="L55" i="2"/>
  <c r="L54" i="2"/>
  <c r="M53" i="2"/>
  <c r="L53" i="2"/>
  <c r="L52" i="2"/>
  <c r="M50" i="2"/>
  <c r="M49" i="2" s="1"/>
  <c r="M88" i="2" s="1"/>
  <c r="L50" i="2"/>
  <c r="L49" i="2"/>
  <c r="L48" i="2"/>
  <c r="L45" i="2"/>
  <c r="L44" i="2"/>
  <c r="E33" i="2"/>
  <c r="E34" i="2" s="1"/>
  <c r="E35" i="2" s="1"/>
  <c r="L84" i="2"/>
  <c r="L88" i="2" l="1"/>
  <c r="E39" i="2"/>
  <c r="N37" i="2"/>
  <c r="I33" i="2"/>
  <c r="C39" i="2"/>
  <c r="I39" i="2" s="1"/>
  <c r="C33" i="2" l="1"/>
  <c r="I34" i="2"/>
  <c r="C34" i="2" s="1"/>
  <c r="C35" i="2" s="1"/>
  <c r="E36" i="2" s="1"/>
  <c r="G37" i="2" s="1"/>
</calcChain>
</file>

<file path=xl/sharedStrings.xml><?xml version="1.0" encoding="utf-8"?>
<sst xmlns="http://schemas.openxmlformats.org/spreadsheetml/2006/main" count="190" uniqueCount="155">
  <si>
    <t>Отчет</t>
  </si>
  <si>
    <t>Содержание</t>
  </si>
  <si>
    <t>Тек. ремонт</t>
  </si>
  <si>
    <t>Кап. ремонт</t>
  </si>
  <si>
    <t>ООО "Новые Телесистемы-ТВ"</t>
  </si>
  <si>
    <t>ОАО "ВымпелКом"</t>
  </si>
  <si>
    <t>Тариф</t>
  </si>
  <si>
    <t>№</t>
  </si>
  <si>
    <t>Статья расходов</t>
  </si>
  <si>
    <t>Расшифровка затрат</t>
  </si>
  <si>
    <t>Тариф по факту, руб./м2</t>
  </si>
  <si>
    <t>Сумма, руб.</t>
  </si>
  <si>
    <t>1.</t>
  </si>
  <si>
    <t>1.1.</t>
  </si>
  <si>
    <t>Согласно тарифа</t>
  </si>
  <si>
    <t>1.2.</t>
  </si>
  <si>
    <t>Пропорционально площади МКД от всего фонда обслуживания</t>
  </si>
  <si>
    <t>Согласно Акта</t>
  </si>
  <si>
    <t>2.</t>
  </si>
  <si>
    <t>2.1.</t>
  </si>
  <si>
    <t>2.2.</t>
  </si>
  <si>
    <t>3.</t>
  </si>
  <si>
    <t>3.1.</t>
  </si>
  <si>
    <t>4.</t>
  </si>
  <si>
    <t>5.</t>
  </si>
  <si>
    <t>5.1.</t>
  </si>
  <si>
    <t>6.</t>
  </si>
  <si>
    <t>Сброс снега с крыш и скол наледи.</t>
  </si>
  <si>
    <t>7.</t>
  </si>
  <si>
    <t>7.1.</t>
  </si>
  <si>
    <t>8.</t>
  </si>
  <si>
    <t>8.1.</t>
  </si>
  <si>
    <t>8.2.</t>
  </si>
  <si>
    <t>Заработная плата ночного диспетчера с налогами - 3 чел.</t>
  </si>
  <si>
    <t>9.</t>
  </si>
  <si>
    <t>9.1.</t>
  </si>
  <si>
    <t>10.</t>
  </si>
  <si>
    <t>10.1.</t>
  </si>
  <si>
    <t>Заработная плата паспортиста с налогами</t>
  </si>
  <si>
    <t>11.</t>
  </si>
  <si>
    <t>11.1.</t>
  </si>
  <si>
    <t>11.2.</t>
  </si>
  <si>
    <t>11.3.</t>
  </si>
  <si>
    <t>12.</t>
  </si>
  <si>
    <t>12.1.</t>
  </si>
  <si>
    <t>12.2.</t>
  </si>
  <si>
    <t>12.3.</t>
  </si>
  <si>
    <t>12.4.</t>
  </si>
  <si>
    <t>13.</t>
  </si>
  <si>
    <t>14.</t>
  </si>
  <si>
    <t>14.1.</t>
  </si>
  <si>
    <t>14.2.</t>
  </si>
  <si>
    <t>По приборам сверх тарифа</t>
  </si>
  <si>
    <t>Итого расходов на содержание</t>
  </si>
  <si>
    <t>Текущий ремонт</t>
  </si>
  <si>
    <t>Итого расходов на текущий ремонт</t>
  </si>
  <si>
    <t>Капитальный ремонт</t>
  </si>
  <si>
    <t xml:space="preserve">Итого расходов на капитальный ремонт </t>
  </si>
  <si>
    <t>Баланс на начало года</t>
  </si>
  <si>
    <r>
      <t xml:space="preserve">Услуги по обслуживанию  систем отопления, водоснабжения и водоотведения, электроснабжения.  Подготовка общего имущества в многоквартирном доме к эксплуатации в осенне-зимний и весенне-летний периоды, в том числе проведение гидравлических испытаний. Выполнение работ по заявкам населения. </t>
    </r>
    <r>
      <rPr>
        <b/>
        <u/>
        <sz val="8"/>
        <rFont val="Arial"/>
        <family val="2"/>
        <charset val="204"/>
      </rPr>
      <t>В том числе:</t>
    </r>
  </si>
  <si>
    <r>
      <t xml:space="preserve">Услуги по обслуживанию конструктивных элементов. Подготовка общего имущества в многоквартирном доме к эксплуатации в осенне-зимний и весенне-летний периоды. Ремонт доводчиков. </t>
    </r>
    <r>
      <rPr>
        <b/>
        <u/>
        <sz val="8"/>
        <rFont val="Arial"/>
        <family val="2"/>
        <charset val="204"/>
      </rPr>
      <t>В том числе:</t>
    </r>
  </si>
  <si>
    <r>
      <t xml:space="preserve">Дератизация подвальных помещений. Комплексные меры по уничтожению грызунов (крыс, мышей, полёвок и др.). </t>
    </r>
    <r>
      <rPr>
        <b/>
        <u/>
        <sz val="8"/>
        <rFont val="Arial"/>
        <family val="2"/>
        <charset val="204"/>
      </rPr>
      <t>В том числе:</t>
    </r>
  </si>
  <si>
    <r>
      <t xml:space="preserve">Уборка придомовой территории. Работа дворника по уборке прилегающей к дому территории от мусора и снега. Сезонная косьба травы. </t>
    </r>
    <r>
      <rPr>
        <b/>
        <u/>
        <sz val="8"/>
        <rFont val="Arial"/>
        <family val="2"/>
        <charset val="204"/>
      </rPr>
      <t>В том числе:</t>
    </r>
  </si>
  <si>
    <r>
      <t xml:space="preserve">Уборка лестничных клеток. Работа уборщика подъездов, в том числе подметание и мойка пола, лифтовых кабин при их наличии. </t>
    </r>
    <r>
      <rPr>
        <b/>
        <u/>
        <sz val="8"/>
        <rFont val="Arial"/>
        <family val="2"/>
        <charset val="204"/>
      </rPr>
      <t>В том числе:</t>
    </r>
  </si>
  <si>
    <r>
      <t xml:space="preserve">Технический надзор. Технические осмотры, планирование, расчет стоимости работ (калькуляций, смет), их приемка и учет, ведение документации. </t>
    </r>
    <r>
      <rPr>
        <b/>
        <u/>
        <sz val="8"/>
        <rFont val="Arial"/>
        <family val="2"/>
        <charset val="204"/>
      </rPr>
      <t>В том числе:</t>
    </r>
  </si>
  <si>
    <r>
      <t xml:space="preserve">Расчет и начисления оплаты по услугам, кассовое обслуживание.  </t>
    </r>
    <r>
      <rPr>
        <b/>
        <u/>
        <sz val="8"/>
        <rFont val="Arial"/>
        <family val="2"/>
        <charset val="204"/>
      </rPr>
      <t>В том числе:</t>
    </r>
  </si>
  <si>
    <r>
      <t xml:space="preserve">Услуги по сбору платежей  (Договор на прием платежей от населения). </t>
    </r>
    <r>
      <rPr>
        <b/>
        <u/>
        <sz val="8"/>
        <rFont val="Arial"/>
        <family val="2"/>
        <charset val="204"/>
      </rPr>
      <t>В том числе:</t>
    </r>
  </si>
  <si>
    <t>Фактический тариф</t>
  </si>
  <si>
    <t>0,5 часа</t>
  </si>
  <si>
    <r>
      <t xml:space="preserve">Транспортные услуги. </t>
    </r>
    <r>
      <rPr>
        <b/>
        <u/>
        <sz val="8"/>
        <rFont val="Arial"/>
        <family val="2"/>
        <charset val="204"/>
      </rPr>
      <t>В том числе:</t>
    </r>
  </si>
  <si>
    <t>Начислено:</t>
  </si>
  <si>
    <t>Баланс на конец года</t>
  </si>
  <si>
    <t>Оплачено:</t>
  </si>
  <si>
    <t>-по жилым помещениям</t>
  </si>
  <si>
    <t>-по нежилым помещениям</t>
  </si>
  <si>
    <t>-провайдеры</t>
  </si>
  <si>
    <t>Затрачено:</t>
  </si>
  <si>
    <t>Взаимозачет средств по статьям</t>
  </si>
  <si>
    <t>Итого баланс</t>
  </si>
  <si>
    <t>Содержание МКД</t>
  </si>
  <si>
    <t>Приборы учета</t>
  </si>
  <si>
    <t>Лифт</t>
  </si>
  <si>
    <t>Вывоз ТБО</t>
  </si>
  <si>
    <t>Домофон</t>
  </si>
  <si>
    <r>
      <t xml:space="preserve">Паспортный стол. Прием документов на постановку на регистрационный учет по месту жительства (снятие с регистрационного учета), на получение и обмен паспортов, выдача справок о составе семьи, оформление документов в органах ФМС и др. </t>
    </r>
    <r>
      <rPr>
        <b/>
        <u/>
        <sz val="8"/>
        <rFont val="Arial"/>
        <family val="2"/>
        <charset val="204"/>
      </rPr>
      <t>В том числе:</t>
    </r>
  </si>
  <si>
    <t>Дополнительные сборы:</t>
  </si>
  <si>
    <t>Задолженность по дополнительным сборам:</t>
  </si>
  <si>
    <t>Работа Мастера, слесарей-сантехников, электрогазосварщика, электриков. Списание материалов и инструментов. Доставка материалов и инструментов. Спецодежда.</t>
  </si>
  <si>
    <t>Работа Мастера, плотников, кровельщика-жестянщика. Списание материалов и инструментов. Доставка материалов и инструментов. Спецодежда.</t>
  </si>
  <si>
    <t>Заработная плата кассира с налогами</t>
  </si>
  <si>
    <t>Заработная плата бухгалтера по начислениям с налогами</t>
  </si>
  <si>
    <t>12.5.</t>
  </si>
  <si>
    <t>Доставка квитанций</t>
  </si>
  <si>
    <t>Договор № 418 на оказание услуг по приему платежей от населения от 16.11.05г. с ФГУП "Почта России"</t>
  </si>
  <si>
    <t>Договор № 28 по приему платежей от населения от 23.07.08г. с ЗАО "Томсктелеком"</t>
  </si>
  <si>
    <t>Договор № БЦ-8616-К-078/09 по приему платежей от населения от 03.07.09г. с ОАО "Сбербанк России"</t>
  </si>
  <si>
    <t>Наименование:</t>
  </si>
  <si>
    <t>Печать и обработка квитанций, согласно договора № 02/11 от 01.10.05г. с УМП "ЕРКЦ г. Томск"</t>
  </si>
  <si>
    <t>ООО "Спектр СБ"</t>
  </si>
  <si>
    <t xml:space="preserve"> по затратам на содержание и ремонт общего имущества МКД в 2012 г.</t>
  </si>
  <si>
    <t>январь-декабрь 2012 г.</t>
  </si>
  <si>
    <t>Программное обеспечение и сервисное обслуживание по ведению и выгрузке данных, согласно договора № 02/11 от 01.10.05г. с УМП "ЕРКЦ г. Томск"</t>
  </si>
  <si>
    <t>Аварийное обслуживание жилых домов, согласно договора на аварийное обслуживание</t>
  </si>
  <si>
    <t>1.3.</t>
  </si>
  <si>
    <t>Опрессовка систем теплоснабжения и горячего водоснабжения</t>
  </si>
  <si>
    <t>Договор № 918 от 01.02.09г. с ОАО "ТГК-11", согласно договора и платежных поручений. За начало 2012 г.</t>
  </si>
  <si>
    <t>Договор № 918 от 01.02.09г. с ОАО "ТГК-11", согласно договора и платежных поручений. За конец 2012 г.</t>
  </si>
  <si>
    <r>
      <t xml:space="preserve">Аварийно-диспетчерское обслуживание. Прием заявок населения, устранение аварий, выполнение заявок населения.  </t>
    </r>
    <r>
      <rPr>
        <b/>
        <u/>
        <sz val="8"/>
        <rFont val="Arial"/>
        <family val="2"/>
        <charset val="204"/>
      </rPr>
      <t>В том числе:</t>
    </r>
  </si>
  <si>
    <t>Зачет средств в содержание по задолженности по дополнит. сборам</t>
  </si>
  <si>
    <t>Заработная плата инженера-сметчика с налогами</t>
  </si>
  <si>
    <t>Заработная плата диспетчера с налогами по приему заявок населения по ВДО</t>
  </si>
  <si>
    <t>Заработная плата диспетчера с налогами по приему заявок населения по КЭ</t>
  </si>
  <si>
    <t>Дератизация подвальных помещений. Комплексные меры по уничтожению грызунов (крыс, мышей, полёвок и др.), 23.04.2012 г., 13.12.2012 г.</t>
  </si>
  <si>
    <t>Работа погрузчика фронтального В138. Акт № 26 от 29.02.2012 г. ООО "Автомобилист"</t>
  </si>
  <si>
    <t>0,5 рейса</t>
  </si>
  <si>
    <t>Транспортные услуги фронтального погрузчика. Акт № 489 от 23.11.2012 г. ООО "ТрансТорг"</t>
  </si>
  <si>
    <t>4.1.</t>
  </si>
  <si>
    <t>4.3.</t>
  </si>
  <si>
    <t>4.5.</t>
  </si>
  <si>
    <t>Среднеэкспл. площадь, м2</t>
  </si>
  <si>
    <t>ЗАО "ЭР-Телеком Холдинг"</t>
  </si>
  <si>
    <t>Расходы по содержанию УК 20% от начисления "содержание общего имущества". Организация работ с населением, подрядными организациями, с предприятиями, предоставляющими коммунальные услуги, ведение бухгалтерского, оперативного и технического учета, делопроизводство.</t>
  </si>
  <si>
    <r>
      <t xml:space="preserve">Оплата за излишне потребленное тепло за 2012 г.  </t>
    </r>
    <r>
      <rPr>
        <b/>
        <u/>
        <sz val="8"/>
        <rFont val="Arial"/>
        <family val="2"/>
        <charset val="204"/>
      </rPr>
      <t>В том числе:</t>
    </r>
  </si>
  <si>
    <t>Доставка земли. Акт № 27 от 17.05.2012 г. ИП Колосов В.Н.</t>
  </si>
  <si>
    <t>Директор ООО "Мокрушинское"</t>
  </si>
  <si>
    <t>______________________/Ющенко А.Л./</t>
  </si>
  <si>
    <t>м.п.</t>
  </si>
  <si>
    <t>Отчет получен лично в руки:</t>
  </si>
  <si>
    <t>Отчет принят:</t>
  </si>
  <si>
    <t>Рекомендация:</t>
  </si>
  <si>
    <t>по адресу: г. Томск, ул. Мокрушина, д. 20/1</t>
  </si>
  <si>
    <t>_____________________/___________________/</t>
  </si>
  <si>
    <t>Ремонт кровли (над кв. № 111)</t>
  </si>
  <si>
    <t>Ремонт кровли (над кв. № 45, 111)</t>
  </si>
  <si>
    <t>Ремонт кровли (над кв. № 109)</t>
  </si>
  <si>
    <t>Ремонт перил по этажам 2-х секций</t>
  </si>
  <si>
    <t>Ремонт перил по лестничным маршам</t>
  </si>
  <si>
    <t>Ремонт чердачного люка</t>
  </si>
  <si>
    <t>Замена стояковой части трубопровода системы теплоснабжения в кв. № 84</t>
  </si>
  <si>
    <t>Электромонтажные работы (замена вводного провода к кв. № 48)</t>
  </si>
  <si>
    <t>Замена стояковой части трубопровода системы теплоснабжения в кв. № 87</t>
  </si>
  <si>
    <t>Ремонт кровли (над кв. № 46, 48, 50)</t>
  </si>
  <si>
    <t>Ремонт кровли (над кв. № 48, 50)</t>
  </si>
  <si>
    <t>НОУ "Сибирский межрегиональный образовательный центр"</t>
  </si>
  <si>
    <t>Уборка лестничных клеток</t>
  </si>
  <si>
    <t>Уборка придомовой территории, косьба травы</t>
  </si>
  <si>
    <t>Установка доводчика на тамбурную дверь (подписывал акт кв. 803)</t>
  </si>
  <si>
    <t>Услуги по сбору платежей. ООО "Олди-Т"</t>
  </si>
  <si>
    <t>Монтаж тревожной сигнализации по договору № 7108М00274 от 05.03.2012 г.</t>
  </si>
  <si>
    <t>ФГУП "Охрана" МВД РФ</t>
  </si>
  <si>
    <t>Замена системы водоотведения в кв. 209</t>
  </si>
  <si>
    <t>Обследование на установку тревожной сигнализации</t>
  </si>
  <si>
    <t>1,167 час</t>
  </si>
  <si>
    <t>Охрана</t>
  </si>
  <si>
    <t>установить тариф на содержание общего имущества 7,50 руб./кв.м.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</si>
</sst>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7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u/>
      <sz val="8"/>
      <name val="Arial"/>
      <family val="2"/>
      <charset val="204"/>
    </font>
    <font>
      <b/>
      <sz val="8"/>
      <name val="Arial"/>
      <family val="2"/>
    </font>
    <font>
      <b/>
      <sz val="10"/>
      <name val="Arial Cyr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u/>
      <sz val="8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sz val="7"/>
      <name val="Arial"/>
      <family val="2"/>
    </font>
    <font>
      <b/>
      <i/>
      <u/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 Cyr"/>
      <charset val="204"/>
    </font>
    <font>
      <b/>
      <i/>
      <sz val="8"/>
      <name val="Arial"/>
      <family val="2"/>
      <charset val="204"/>
    </font>
    <font>
      <sz val="6"/>
      <name val="Arial"/>
      <family val="2"/>
    </font>
    <font>
      <b/>
      <i/>
      <u/>
      <sz val="9"/>
      <name val="Arial"/>
      <family val="2"/>
    </font>
    <font>
      <i/>
      <sz val="8"/>
      <name val="Arial"/>
      <family val="2"/>
    </font>
    <font>
      <sz val="7"/>
      <name val="Arial"/>
      <family val="2"/>
      <charset val="204"/>
    </font>
    <font>
      <b/>
      <sz val="7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3">
    <xf numFmtId="0" fontId="0" fillId="0" borderId="0" xfId="0"/>
    <xf numFmtId="0" fontId="4" fillId="0" borderId="0" xfId="1" applyFont="1"/>
    <xf numFmtId="0" fontId="6" fillId="0" borderId="0" xfId="1" applyFont="1" applyAlignment="1">
      <alignment horizontal="left"/>
    </xf>
    <xf numFmtId="3" fontId="4" fillId="0" borderId="0" xfId="1" applyNumberFormat="1" applyFont="1"/>
    <xf numFmtId="2" fontId="4" fillId="0" borderId="0" xfId="1" applyNumberFormat="1" applyFont="1"/>
    <xf numFmtId="3" fontId="4" fillId="0" borderId="0" xfId="1" applyNumberFormat="1" applyFont="1" applyBorder="1" applyAlignment="1">
      <alignment horizontal="center" vertical="center" wrapText="1"/>
    </xf>
    <xf numFmtId="4" fontId="4" fillId="0" borderId="0" xfId="1" applyNumberFormat="1" applyFont="1"/>
    <xf numFmtId="0" fontId="4" fillId="0" borderId="1" xfId="1" applyFont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2" fontId="4" fillId="0" borderId="0" xfId="1" applyNumberFormat="1" applyFont="1" applyAlignment="1"/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49" fontId="4" fillId="0" borderId="0" xfId="1" applyNumberFormat="1" applyFont="1"/>
    <xf numFmtId="0" fontId="13" fillId="0" borderId="1" xfId="1" applyFont="1" applyBorder="1" applyAlignment="1">
      <alignment horizontal="center" vertical="center" wrapText="1"/>
    </xf>
    <xf numFmtId="4" fontId="13" fillId="0" borderId="1" xfId="1" applyNumberFormat="1" applyFont="1" applyBorder="1" applyAlignment="1">
      <alignment horizontal="center" vertical="center" wrapText="1"/>
    </xf>
    <xf numFmtId="4" fontId="13" fillId="0" borderId="1" xfId="1" applyNumberFormat="1" applyFont="1" applyFill="1" applyBorder="1" applyAlignment="1">
      <alignment horizontal="center" vertical="center"/>
    </xf>
    <xf numFmtId="2" fontId="9" fillId="0" borderId="0" xfId="1" applyNumberFormat="1" applyFont="1" applyBorder="1" applyAlignment="1">
      <alignment horizontal="center" vertical="center"/>
    </xf>
    <xf numFmtId="4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4" fillId="0" borderId="0" xfId="1" applyFont="1" applyFill="1"/>
    <xf numFmtId="2" fontId="4" fillId="0" borderId="0" xfId="1" applyNumberFormat="1" applyFont="1" applyFill="1"/>
    <xf numFmtId="0" fontId="7" fillId="0" borderId="1" xfId="1" applyFont="1" applyBorder="1" applyAlignment="1">
      <alignment horizontal="center" vertical="center" wrapText="1"/>
    </xf>
    <xf numFmtId="0" fontId="7" fillId="0" borderId="0" xfId="1" applyFont="1"/>
    <xf numFmtId="4" fontId="7" fillId="0" borderId="0" xfId="1" applyNumberFormat="1" applyFont="1" applyFill="1"/>
    <xf numFmtId="0" fontId="7" fillId="0" borderId="0" xfId="1" applyFont="1" applyFill="1"/>
    <xf numFmtId="4" fontId="4" fillId="0" borderId="1" xfId="1" applyNumberFormat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 wrapText="1"/>
    </xf>
    <xf numFmtId="0" fontId="15" fillId="0" borderId="0" xfId="1" applyFont="1" applyAlignment="1">
      <alignment horizontal="left"/>
    </xf>
    <xf numFmtId="0" fontId="14" fillId="0" borderId="1" xfId="1" applyFont="1" applyBorder="1" applyAlignment="1">
      <alignment vertical="center"/>
    </xf>
    <xf numFmtId="4" fontId="14" fillId="0" borderId="1" xfId="1" applyNumberFormat="1" applyFont="1" applyFill="1" applyBorder="1" applyAlignment="1">
      <alignment horizontal="center" vertical="center" wrapText="1"/>
    </xf>
    <xf numFmtId="0" fontId="14" fillId="0" borderId="0" xfId="1" applyFont="1"/>
    <xf numFmtId="0" fontId="4" fillId="0" borderId="1" xfId="1" applyNumberFormat="1" applyFont="1" applyBorder="1" applyAlignment="1">
      <alignment horizontal="center" vertical="center" wrapText="1"/>
    </xf>
    <xf numFmtId="4" fontId="17" fillId="0" borderId="1" xfId="1" applyNumberFormat="1" applyFont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/>
    </xf>
    <xf numFmtId="4" fontId="7" fillId="3" borderId="1" xfId="1" applyNumberFormat="1" applyFont="1" applyFill="1" applyBorder="1" applyAlignment="1">
      <alignment horizontal="center" vertical="center"/>
    </xf>
    <xf numFmtId="164" fontId="6" fillId="0" borderId="0" xfId="1" applyNumberFormat="1" applyFont="1" applyAlignment="1">
      <alignment horizontal="left"/>
    </xf>
    <xf numFmtId="164" fontId="4" fillId="0" borderId="1" xfId="1" applyNumberFormat="1" applyFont="1" applyBorder="1" applyAlignment="1">
      <alignment vertical="center"/>
    </xf>
    <xf numFmtId="164" fontId="9" fillId="3" borderId="1" xfId="1" applyNumberFormat="1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center" vertical="center"/>
    </xf>
    <xf numFmtId="164" fontId="4" fillId="0" borderId="0" xfId="1" applyNumberFormat="1" applyFont="1"/>
    <xf numFmtId="2" fontId="4" fillId="0" borderId="0" xfId="1" applyNumberFormat="1" applyFont="1" applyBorder="1" applyAlignment="1">
      <alignment horizontal="right"/>
    </xf>
    <xf numFmtId="2" fontId="9" fillId="0" borderId="0" xfId="1" applyNumberFormat="1" applyFont="1" applyBorder="1" applyAlignment="1">
      <alignment horizontal="right"/>
    </xf>
    <xf numFmtId="0" fontId="4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14" fillId="4" borderId="1" xfId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right"/>
    </xf>
    <xf numFmtId="2" fontId="9" fillId="0" borderId="0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right" vertical="center" wrapText="1"/>
    </xf>
    <xf numFmtId="0" fontId="4" fillId="4" borderId="1" xfId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right" vertical="center"/>
    </xf>
    <xf numFmtId="2" fontId="9" fillId="0" borderId="1" xfId="1" applyNumberFormat="1" applyFont="1" applyFill="1" applyBorder="1" applyAlignment="1">
      <alignment horizontal="right" vertical="center"/>
    </xf>
    <xf numFmtId="2" fontId="13" fillId="0" borderId="1" xfId="1" applyNumberFormat="1" applyFont="1" applyFill="1" applyBorder="1" applyAlignment="1">
      <alignment horizontal="right" vertical="center"/>
    </xf>
    <xf numFmtId="2" fontId="7" fillId="0" borderId="1" xfId="1" applyNumberFormat="1" applyFont="1" applyFill="1" applyBorder="1" applyAlignment="1">
      <alignment horizontal="right" vertical="center"/>
    </xf>
    <xf numFmtId="2" fontId="7" fillId="0" borderId="1" xfId="1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right"/>
    </xf>
    <xf numFmtId="2" fontId="12" fillId="0" borderId="1" xfId="0" applyNumberFormat="1" applyFont="1" applyFill="1" applyBorder="1" applyAlignment="1">
      <alignment horizontal="right"/>
    </xf>
    <xf numFmtId="2" fontId="20" fillId="0" borderId="1" xfId="0" applyNumberFormat="1" applyFont="1" applyFill="1" applyBorder="1" applyAlignment="1">
      <alignment horizontal="right"/>
    </xf>
    <xf numFmtId="4" fontId="13" fillId="0" borderId="1" xfId="1" applyNumberFormat="1" applyFont="1" applyFill="1" applyBorder="1" applyAlignment="1">
      <alignment horizontal="center" vertical="center" wrapText="1"/>
    </xf>
    <xf numFmtId="164" fontId="21" fillId="0" borderId="1" xfId="1" applyNumberFormat="1" applyFont="1" applyFill="1" applyBorder="1" applyAlignment="1">
      <alignment horizontal="center" vertical="center"/>
    </xf>
    <xf numFmtId="0" fontId="13" fillId="0" borderId="0" xfId="1" applyFont="1"/>
    <xf numFmtId="164" fontId="13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left"/>
    </xf>
    <xf numFmtId="4" fontId="22" fillId="0" borderId="1" xfId="1" applyNumberFormat="1" applyFont="1" applyBorder="1" applyAlignment="1">
      <alignment horizontal="center" vertical="center" wrapText="1"/>
    </xf>
    <xf numFmtId="4" fontId="17" fillId="0" borderId="1" xfId="1" applyNumberFormat="1" applyFont="1" applyFill="1" applyBorder="1" applyAlignment="1">
      <alignment horizontal="left" vertical="center" wrapText="1"/>
    </xf>
    <xf numFmtId="4" fontId="13" fillId="0" borderId="1" xfId="1" applyNumberFormat="1" applyFont="1" applyFill="1" applyBorder="1" applyAlignment="1">
      <alignment horizontal="right" vertical="center"/>
    </xf>
    <xf numFmtId="0" fontId="13" fillId="0" borderId="1" xfId="1" applyFont="1" applyFill="1" applyBorder="1" applyAlignment="1">
      <alignment horizontal="center" vertical="center" wrapText="1"/>
    </xf>
    <xf numFmtId="4" fontId="17" fillId="0" borderId="1" xfId="1" applyNumberFormat="1" applyFont="1" applyFill="1" applyBorder="1" applyAlignment="1">
      <alignment horizontal="center" vertical="center" wrapText="1"/>
    </xf>
    <xf numFmtId="10" fontId="14" fillId="0" borderId="1" xfId="1" applyNumberFormat="1" applyFont="1" applyBorder="1" applyAlignment="1">
      <alignment horizontal="center" vertical="center" wrapText="1"/>
    </xf>
    <xf numFmtId="10" fontId="16" fillId="3" borderId="1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24" fillId="0" borderId="1" xfId="1" applyFont="1" applyBorder="1" applyAlignment="1">
      <alignment horizontal="center" vertical="center" wrapText="1"/>
    </xf>
    <xf numFmtId="4" fontId="24" fillId="0" borderId="1" xfId="1" applyNumberFormat="1" applyFont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/>
    </xf>
    <xf numFmtId="2" fontId="4" fillId="0" borderId="1" xfId="1" applyNumberFormat="1" applyFont="1" applyBorder="1" applyAlignment="1">
      <alignment horizontal="right" vertical="center"/>
    </xf>
    <xf numFmtId="4" fontId="4" fillId="0" borderId="1" xfId="1" applyNumberFormat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4" fontId="25" fillId="0" borderId="1" xfId="1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right" vertical="center"/>
    </xf>
    <xf numFmtId="0" fontId="7" fillId="3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vertical="center" wrapText="1"/>
    </xf>
    <xf numFmtId="0" fontId="2" fillId="5" borderId="1" xfId="1" applyFont="1" applyFill="1" applyBorder="1" applyAlignment="1">
      <alignment horizontal="center" vertical="center" wrapText="1"/>
    </xf>
    <xf numFmtId="49" fontId="13" fillId="4" borderId="2" xfId="1" applyNumberFormat="1" applyFont="1" applyFill="1" applyBorder="1" applyAlignment="1">
      <alignment horizontal="right"/>
    </xf>
    <xf numFmtId="49" fontId="13" fillId="4" borderId="4" xfId="1" applyNumberFormat="1" applyFont="1" applyFill="1" applyBorder="1" applyAlignment="1">
      <alignment horizontal="right"/>
    </xf>
    <xf numFmtId="2" fontId="13" fillId="0" borderId="2" xfId="1" applyNumberFormat="1" applyFont="1" applyFill="1" applyBorder="1" applyAlignment="1">
      <alignment horizontal="right" vertical="center"/>
    </xf>
    <xf numFmtId="2" fontId="13" fillId="0" borderId="4" xfId="1" applyNumberFormat="1" applyFont="1" applyFill="1" applyBorder="1" applyAlignment="1">
      <alignment horizontal="right" vertical="center"/>
    </xf>
    <xf numFmtId="0" fontId="7" fillId="3" borderId="2" xfId="1" applyFont="1" applyFill="1" applyBorder="1" applyAlignment="1">
      <alignment vertical="center" wrapText="1"/>
    </xf>
    <xf numFmtId="0" fontId="7" fillId="3" borderId="3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18" fillId="2" borderId="2" xfId="1" applyFont="1" applyFill="1" applyBorder="1" applyAlignment="1">
      <alignment horizontal="left" vertical="center"/>
    </xf>
    <xf numFmtId="0" fontId="18" fillId="2" borderId="3" xfId="1" applyFont="1" applyFill="1" applyBorder="1" applyAlignment="1">
      <alignment horizontal="left" vertical="center"/>
    </xf>
    <xf numFmtId="0" fontId="18" fillId="2" borderId="4" xfId="1" applyFont="1" applyFill="1" applyBorder="1" applyAlignment="1">
      <alignment horizontal="left" vertical="center"/>
    </xf>
    <xf numFmtId="0" fontId="2" fillId="0" borderId="2" xfId="1" applyFont="1" applyBorder="1" applyAlignment="1">
      <alignment vertical="center" wrapText="1"/>
    </xf>
    <xf numFmtId="0" fontId="12" fillId="0" borderId="3" xfId="1" applyFont="1" applyBorder="1" applyAlignment="1">
      <alignment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9" fillId="3" borderId="2" xfId="1" applyFont="1" applyFill="1" applyBorder="1" applyAlignment="1">
      <alignment vertical="center" wrapText="1"/>
    </xf>
    <xf numFmtId="0" fontId="9" fillId="3" borderId="3" xfId="1" applyFont="1" applyFill="1" applyBorder="1" applyAlignment="1">
      <alignment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13" fillId="0" borderId="2" xfId="1" applyFont="1" applyFill="1" applyBorder="1" applyAlignment="1">
      <alignment horizontal="left" vertical="center" wrapText="1"/>
    </xf>
    <xf numFmtId="0" fontId="13" fillId="0" borderId="3" xfId="1" applyFont="1" applyFill="1" applyBorder="1" applyAlignment="1">
      <alignment horizontal="left" vertical="center" wrapText="1"/>
    </xf>
    <xf numFmtId="0" fontId="13" fillId="0" borderId="4" xfId="1" applyFont="1" applyFill="1" applyBorder="1" applyAlignment="1">
      <alignment horizontal="left" vertical="center" wrapText="1"/>
    </xf>
    <xf numFmtId="0" fontId="9" fillId="3" borderId="4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11" fillId="0" borderId="5" xfId="1" applyFont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8" fillId="4" borderId="2" xfId="1" applyFont="1" applyFill="1" applyBorder="1" applyAlignment="1">
      <alignment horizontal="left" vertical="center"/>
    </xf>
    <xf numFmtId="0" fontId="18" fillId="4" borderId="3" xfId="1" applyFont="1" applyFill="1" applyBorder="1" applyAlignment="1">
      <alignment horizontal="left" vertical="center"/>
    </xf>
    <xf numFmtId="0" fontId="18" fillId="4" borderId="4" xfId="1" applyFont="1" applyFill="1" applyBorder="1" applyAlignment="1">
      <alignment horizontal="left" vertical="center"/>
    </xf>
    <xf numFmtId="0" fontId="4" fillId="0" borderId="2" xfId="1" applyFont="1" applyBorder="1" applyAlignment="1">
      <alignment horizontal="left"/>
    </xf>
    <xf numFmtId="0" fontId="4" fillId="0" borderId="4" xfId="1" applyFont="1" applyBorder="1" applyAlignment="1">
      <alignment horizontal="left"/>
    </xf>
    <xf numFmtId="4" fontId="4" fillId="0" borderId="2" xfId="1" applyNumberFormat="1" applyFont="1" applyBorder="1" applyAlignment="1">
      <alignment horizontal="right"/>
    </xf>
    <xf numFmtId="0" fontId="4" fillId="0" borderId="4" xfId="1" applyFont="1" applyBorder="1" applyAlignment="1">
      <alignment horizontal="right"/>
    </xf>
    <xf numFmtId="4" fontId="4" fillId="0" borderId="1" xfId="1" applyNumberFormat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4" fontId="4" fillId="0" borderId="4" xfId="1" applyNumberFormat="1" applyFont="1" applyBorder="1" applyAlignment="1">
      <alignment horizontal="right"/>
    </xf>
    <xf numFmtId="0" fontId="9" fillId="4" borderId="2" xfId="1" applyFont="1" applyFill="1" applyBorder="1" applyAlignment="1">
      <alignment horizontal="left"/>
    </xf>
    <xf numFmtId="0" fontId="9" fillId="4" borderId="4" xfId="1" applyFont="1" applyFill="1" applyBorder="1" applyAlignment="1">
      <alignment horizontal="left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4" xfId="1" applyNumberFormat="1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right" vertical="center"/>
    </xf>
    <xf numFmtId="2" fontId="7" fillId="0" borderId="4" xfId="1" applyNumberFormat="1" applyFont="1" applyFill="1" applyBorder="1" applyAlignment="1">
      <alignment horizontal="right" vertical="center"/>
    </xf>
    <xf numFmtId="0" fontId="9" fillId="4" borderId="1" xfId="1" applyFont="1" applyFill="1" applyBorder="1" applyAlignment="1">
      <alignment horizontal="left"/>
    </xf>
    <xf numFmtId="2" fontId="9" fillId="0" borderId="2" xfId="1" applyNumberFormat="1" applyFont="1" applyFill="1" applyBorder="1" applyAlignment="1">
      <alignment horizontal="right" vertical="center"/>
    </xf>
    <xf numFmtId="2" fontId="10" fillId="0" borderId="4" xfId="0" applyNumberFormat="1" applyFont="1" applyFill="1" applyBorder="1" applyAlignment="1">
      <alignment horizontal="right"/>
    </xf>
    <xf numFmtId="2" fontId="9" fillId="0" borderId="4" xfId="1" applyNumberFormat="1" applyFont="1" applyFill="1" applyBorder="1" applyAlignment="1">
      <alignment horizontal="right" vertical="center"/>
    </xf>
    <xf numFmtId="2" fontId="7" fillId="0" borderId="3" xfId="1" applyNumberFormat="1" applyFont="1" applyFill="1" applyBorder="1" applyAlignment="1">
      <alignment horizontal="right" vertical="center"/>
    </xf>
    <xf numFmtId="0" fontId="4" fillId="4" borderId="1" xfId="1" applyFont="1" applyFill="1" applyBorder="1" applyAlignment="1">
      <alignment horizontal="left"/>
    </xf>
    <xf numFmtId="2" fontId="4" fillId="0" borderId="1" xfId="1" applyNumberFormat="1" applyFont="1" applyBorder="1" applyAlignment="1">
      <alignment horizontal="right" vertical="center"/>
    </xf>
    <xf numFmtId="2" fontId="4" fillId="0" borderId="2" xfId="1" applyNumberFormat="1" applyFont="1" applyBorder="1" applyAlignment="1">
      <alignment horizontal="right" vertical="center"/>
    </xf>
    <xf numFmtId="2" fontId="4" fillId="0" borderId="4" xfId="1" applyNumberFormat="1" applyFont="1" applyBorder="1" applyAlignment="1">
      <alignment horizontal="right" vertical="center"/>
    </xf>
    <xf numFmtId="49" fontId="4" fillId="4" borderId="2" xfId="1" applyNumberFormat="1" applyFont="1" applyFill="1" applyBorder="1" applyAlignment="1">
      <alignment horizontal="left"/>
    </xf>
    <xf numFmtId="49" fontId="4" fillId="4" borderId="4" xfId="1" applyNumberFormat="1" applyFont="1" applyFill="1" applyBorder="1" applyAlignment="1">
      <alignment horizontal="left"/>
    </xf>
    <xf numFmtId="2" fontId="4" fillId="0" borderId="2" xfId="1" applyNumberFormat="1" applyFont="1" applyFill="1" applyBorder="1" applyAlignment="1">
      <alignment horizontal="right" vertical="center"/>
    </xf>
    <xf numFmtId="2" fontId="4" fillId="0" borderId="4" xfId="1" applyNumberFormat="1" applyFont="1" applyFill="1" applyBorder="1" applyAlignment="1">
      <alignment horizontal="right" vertical="center"/>
    </xf>
    <xf numFmtId="2" fontId="8" fillId="0" borderId="4" xfId="0" applyNumberFormat="1" applyFont="1" applyFill="1" applyBorder="1" applyAlignment="1">
      <alignment horizontal="right"/>
    </xf>
    <xf numFmtId="0" fontId="26" fillId="4" borderId="2" xfId="1" applyFont="1" applyFill="1" applyBorder="1" applyAlignment="1">
      <alignment horizontal="left"/>
    </xf>
    <xf numFmtId="0" fontId="26" fillId="4" borderId="4" xfId="1" applyFont="1" applyFill="1" applyBorder="1" applyAlignment="1">
      <alignment horizontal="left"/>
    </xf>
    <xf numFmtId="0" fontId="9" fillId="4" borderId="2" xfId="1" applyFont="1" applyFill="1" applyBorder="1" applyAlignment="1">
      <alignment horizontal="left" wrapText="1"/>
    </xf>
    <xf numFmtId="0" fontId="9" fillId="4" borderId="4" xfId="1" applyFont="1" applyFill="1" applyBorder="1" applyAlignment="1">
      <alignment horizontal="left" wrapText="1"/>
    </xf>
    <xf numFmtId="2" fontId="0" fillId="0" borderId="4" xfId="0" applyNumberForma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3" fillId="0" borderId="1" xfId="1" applyFont="1" applyBorder="1" applyAlignment="1">
      <alignment horizontal="center"/>
    </xf>
    <xf numFmtId="0" fontId="4" fillId="0" borderId="4" xfId="1" applyFont="1" applyBorder="1" applyAlignment="1">
      <alignment horizontal="center" vertical="center"/>
    </xf>
    <xf numFmtId="0" fontId="9" fillId="4" borderId="1" xfId="1" applyFont="1" applyFill="1" applyBorder="1" applyAlignment="1">
      <alignment horizontal="center"/>
    </xf>
    <xf numFmtId="0" fontId="9" fillId="4" borderId="2" xfId="1" applyFont="1" applyFill="1" applyBorder="1" applyAlignment="1">
      <alignment horizontal="center"/>
    </xf>
    <xf numFmtId="0" fontId="9" fillId="4" borderId="4" xfId="1" applyFont="1" applyFill="1" applyBorder="1" applyAlignment="1">
      <alignment horizontal="center"/>
    </xf>
    <xf numFmtId="0" fontId="24" fillId="0" borderId="2" xfId="1" applyFont="1" applyFill="1" applyBorder="1" applyAlignment="1">
      <alignment horizontal="left" vertical="center" wrapText="1"/>
    </xf>
    <xf numFmtId="0" fontId="24" fillId="0" borderId="3" xfId="1" applyFont="1" applyFill="1" applyBorder="1" applyAlignment="1">
      <alignment horizontal="left" vertical="center" wrapText="1"/>
    </xf>
    <xf numFmtId="0" fontId="24" fillId="0" borderId="4" xfId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2" fillId="0" borderId="2" xfId="1" applyFont="1" applyBorder="1" applyAlignment="1">
      <alignment vertical="center" wrapText="1"/>
    </xf>
    <xf numFmtId="0" fontId="2" fillId="5" borderId="2" xfId="1" applyFont="1" applyFill="1" applyBorder="1" applyAlignment="1">
      <alignment horizontal="left" vertical="center" wrapText="1"/>
    </xf>
    <xf numFmtId="0" fontId="2" fillId="5" borderId="3" xfId="1" applyFont="1" applyFill="1" applyBorder="1" applyAlignment="1">
      <alignment horizontal="left" vertical="center" wrapText="1"/>
    </xf>
    <xf numFmtId="0" fontId="2" fillId="5" borderId="4" xfId="1" applyFont="1" applyFill="1" applyBorder="1" applyAlignment="1">
      <alignment horizontal="left" vertical="center" wrapText="1"/>
    </xf>
    <xf numFmtId="2" fontId="13" fillId="0" borderId="2" xfId="1" applyNumberFormat="1" applyFont="1" applyFill="1" applyBorder="1" applyAlignment="1">
      <alignment vertical="center"/>
    </xf>
    <xf numFmtId="2" fontId="13" fillId="0" borderId="4" xfId="1" applyNumberFormat="1" applyFont="1" applyFill="1" applyBorder="1" applyAlignment="1">
      <alignment vertical="center"/>
    </xf>
  </cellXfs>
  <cellStyles count="2">
    <cellStyle name="Обычный" xfId="0" builtinId="0"/>
    <cellStyle name="Обычный_Затраты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1"/>
  <sheetViews>
    <sheetView tabSelected="1" topLeftCell="A66" zoomScaleNormal="100" workbookViewId="0">
      <selection activeCell="O44" sqref="O44"/>
    </sheetView>
  </sheetViews>
  <sheetFormatPr defaultRowHeight="11.25" x14ac:dyDescent="0.2"/>
  <cols>
    <col min="1" max="1" width="6" style="1" customWidth="1"/>
    <col min="2" max="2" width="42" style="1" customWidth="1"/>
    <col min="3" max="3" width="6" style="1" customWidth="1"/>
    <col min="4" max="4" width="5" style="1" customWidth="1"/>
    <col min="5" max="5" width="8" style="1" customWidth="1"/>
    <col min="6" max="6" width="3.7109375" style="1" customWidth="1"/>
    <col min="7" max="7" width="5.140625" style="1" customWidth="1"/>
    <col min="8" max="8" width="6" style="1" customWidth="1"/>
    <col min="9" max="9" width="14" style="1" customWidth="1"/>
    <col min="10" max="10" width="13" style="33" customWidth="1"/>
    <col min="11" max="11" width="10.5703125" style="1" customWidth="1"/>
    <col min="12" max="12" width="9.7109375" style="46" customWidth="1"/>
    <col min="13" max="13" width="9.7109375" style="3" customWidth="1"/>
    <col min="14" max="14" width="9.42578125" style="1" customWidth="1"/>
    <col min="15" max="17" width="9.140625" style="1"/>
    <col min="18" max="18" width="10.5703125" style="1" bestFit="1" customWidth="1"/>
    <col min="19" max="16384" width="9.140625" style="1"/>
  </cols>
  <sheetData>
    <row r="1" spans="1:18" ht="15.75" x14ac:dyDescent="0.25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8" ht="15.75" x14ac:dyDescent="0.25">
      <c r="A2" s="166" t="s">
        <v>99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8" ht="15" x14ac:dyDescent="0.2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</row>
    <row r="4" spans="1:18" ht="12" x14ac:dyDescent="0.2">
      <c r="A4" s="167" t="s">
        <v>130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</row>
    <row r="5" spans="1:18" x14ac:dyDescent="0.2">
      <c r="J5" s="30"/>
      <c r="K5" s="2"/>
      <c r="L5" s="42"/>
    </row>
    <row r="6" spans="1:18" ht="12" x14ac:dyDescent="0.2">
      <c r="J6" s="168" t="s">
        <v>85</v>
      </c>
      <c r="K6" s="168"/>
      <c r="L6" s="168"/>
      <c r="M6" s="168"/>
      <c r="N6" s="168"/>
    </row>
    <row r="7" spans="1:18" x14ac:dyDescent="0.2">
      <c r="A7" s="129" t="s">
        <v>96</v>
      </c>
      <c r="B7" s="169"/>
      <c r="C7" s="170" t="s">
        <v>1</v>
      </c>
      <c r="D7" s="170"/>
      <c r="E7" s="170" t="s">
        <v>2</v>
      </c>
      <c r="F7" s="170"/>
      <c r="G7" s="171" t="s">
        <v>3</v>
      </c>
      <c r="H7" s="172"/>
      <c r="I7" s="58" t="s">
        <v>79</v>
      </c>
      <c r="J7" s="58" t="s">
        <v>80</v>
      </c>
      <c r="K7" s="58" t="s">
        <v>81</v>
      </c>
      <c r="L7" s="58" t="s">
        <v>82</v>
      </c>
      <c r="M7" s="58" t="s">
        <v>153</v>
      </c>
      <c r="N7" s="58" t="s">
        <v>83</v>
      </c>
      <c r="O7" s="56"/>
      <c r="P7" s="56"/>
    </row>
    <row r="8" spans="1:18" ht="12.75" customHeight="1" x14ac:dyDescent="0.2">
      <c r="A8" s="163" t="s">
        <v>58</v>
      </c>
      <c r="B8" s="164"/>
      <c r="C8" s="158">
        <f>SUM(I8)</f>
        <v>-379295.55</v>
      </c>
      <c r="D8" s="165"/>
      <c r="E8" s="158">
        <v>233322.58</v>
      </c>
      <c r="F8" s="165"/>
      <c r="G8" s="158">
        <v>208303.86</v>
      </c>
      <c r="H8" s="159"/>
      <c r="I8" s="59">
        <v>-379295.55</v>
      </c>
      <c r="J8" s="65">
        <v>0</v>
      </c>
      <c r="K8" s="59">
        <v>0</v>
      </c>
      <c r="L8" s="65">
        <v>0</v>
      </c>
      <c r="M8" s="59">
        <v>0</v>
      </c>
      <c r="N8" s="65">
        <v>0</v>
      </c>
      <c r="O8" s="57"/>
      <c r="P8" s="57"/>
    </row>
    <row r="9" spans="1:18" ht="12.75" x14ac:dyDescent="0.2">
      <c r="A9" s="147" t="s">
        <v>70</v>
      </c>
      <c r="B9" s="147"/>
      <c r="C9" s="148">
        <f>SUM(I9)</f>
        <v>278048.36999999994</v>
      </c>
      <c r="D9" s="149"/>
      <c r="E9" s="148">
        <f>SUM(E10,E11,E17)</f>
        <v>235600.69</v>
      </c>
      <c r="F9" s="149"/>
      <c r="G9" s="148">
        <f>SUM(G10,G11,G17)</f>
        <v>76675.7</v>
      </c>
      <c r="H9" s="150"/>
      <c r="I9" s="60">
        <f>SUM(I10,I11,I17)</f>
        <v>278048.36999999994</v>
      </c>
      <c r="J9" s="64">
        <f>SUM(J10)</f>
        <v>32234.92</v>
      </c>
      <c r="K9" s="60">
        <f t="shared" ref="K9:N9" si="0">SUM(K10)</f>
        <v>197049.15</v>
      </c>
      <c r="L9" s="64">
        <f t="shared" si="0"/>
        <v>132825.85999999999</v>
      </c>
      <c r="M9" s="60">
        <f t="shared" si="0"/>
        <v>46424.06</v>
      </c>
      <c r="N9" s="64">
        <f t="shared" si="0"/>
        <v>19851</v>
      </c>
      <c r="O9" s="57"/>
      <c r="P9" s="57"/>
      <c r="R9" s="4"/>
    </row>
    <row r="10" spans="1:18" x14ac:dyDescent="0.2">
      <c r="A10" s="156" t="s">
        <v>73</v>
      </c>
      <c r="B10" s="157"/>
      <c r="C10" s="158">
        <f>SUM(I10)</f>
        <v>265846.61</v>
      </c>
      <c r="D10" s="159"/>
      <c r="E10" s="158">
        <v>231722.16</v>
      </c>
      <c r="F10" s="159"/>
      <c r="G10" s="158">
        <v>75253.7</v>
      </c>
      <c r="H10" s="159"/>
      <c r="I10" s="59">
        <v>265846.61</v>
      </c>
      <c r="J10" s="59">
        <v>32234.92</v>
      </c>
      <c r="K10" s="59">
        <v>197049.15</v>
      </c>
      <c r="L10" s="59">
        <v>132825.85999999999</v>
      </c>
      <c r="M10" s="59">
        <v>46424.06</v>
      </c>
      <c r="N10" s="59">
        <v>19851</v>
      </c>
      <c r="O10" s="57"/>
      <c r="P10" s="57"/>
      <c r="R10" s="4"/>
    </row>
    <row r="11" spans="1:18" x14ac:dyDescent="0.2">
      <c r="A11" s="156" t="s">
        <v>74</v>
      </c>
      <c r="B11" s="157"/>
      <c r="C11" s="158">
        <f t="shared" ref="C11:C24" si="1">SUM(I11)</f>
        <v>4533.47</v>
      </c>
      <c r="D11" s="159"/>
      <c r="E11" s="158">
        <f>SUM(E12:F16)</f>
        <v>3878.53</v>
      </c>
      <c r="F11" s="159"/>
      <c r="G11" s="158">
        <f>SUM(G12:H16)</f>
        <v>1422</v>
      </c>
      <c r="H11" s="159"/>
      <c r="I11" s="59">
        <f>SUM(I12:I16)</f>
        <v>4533.47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7"/>
      <c r="P11" s="57"/>
      <c r="R11" s="4"/>
    </row>
    <row r="12" spans="1:18" x14ac:dyDescent="0.2">
      <c r="A12" s="95" t="s">
        <v>143</v>
      </c>
      <c r="B12" s="96"/>
      <c r="C12" s="97">
        <f t="shared" ref="C12" si="2">SUM(I12)</f>
        <v>4533.47</v>
      </c>
      <c r="D12" s="98"/>
      <c r="E12" s="97">
        <v>3878.53</v>
      </c>
      <c r="F12" s="98"/>
      <c r="G12" s="97">
        <v>1422</v>
      </c>
      <c r="H12" s="98"/>
      <c r="I12" s="61">
        <v>4533.47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57"/>
      <c r="P12" s="57"/>
      <c r="R12" s="4"/>
    </row>
    <row r="13" spans="1:18" x14ac:dyDescent="0.2">
      <c r="A13" s="95"/>
      <c r="B13" s="96"/>
      <c r="C13" s="97">
        <f t="shared" ref="C13:C15" si="3">SUM(I13)</f>
        <v>0</v>
      </c>
      <c r="D13" s="98"/>
      <c r="E13" s="97">
        <v>0</v>
      </c>
      <c r="F13" s="98"/>
      <c r="G13" s="97">
        <v>0</v>
      </c>
      <c r="H13" s="98"/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57"/>
      <c r="P13" s="57"/>
      <c r="R13" s="4"/>
    </row>
    <row r="14" spans="1:18" x14ac:dyDescent="0.2">
      <c r="A14" s="95"/>
      <c r="B14" s="96"/>
      <c r="C14" s="97">
        <f t="shared" si="3"/>
        <v>0</v>
      </c>
      <c r="D14" s="98"/>
      <c r="E14" s="97">
        <v>0</v>
      </c>
      <c r="F14" s="98"/>
      <c r="G14" s="97">
        <v>0</v>
      </c>
      <c r="H14" s="98"/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57"/>
      <c r="P14" s="57"/>
      <c r="R14" s="4"/>
    </row>
    <row r="15" spans="1:18" x14ac:dyDescent="0.2">
      <c r="A15" s="95"/>
      <c r="B15" s="96"/>
      <c r="C15" s="97">
        <f t="shared" si="3"/>
        <v>0</v>
      </c>
      <c r="D15" s="98"/>
      <c r="E15" s="97">
        <v>0</v>
      </c>
      <c r="F15" s="98"/>
      <c r="G15" s="97">
        <v>0</v>
      </c>
      <c r="H15" s="98"/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57"/>
      <c r="P15" s="57"/>
      <c r="R15" s="4"/>
    </row>
    <row r="16" spans="1:18" x14ac:dyDescent="0.2">
      <c r="A16" s="95"/>
      <c r="B16" s="96"/>
      <c r="C16" s="97">
        <f t="shared" ref="C16" si="4">SUM(I16)</f>
        <v>0</v>
      </c>
      <c r="D16" s="98"/>
      <c r="E16" s="97">
        <v>0</v>
      </c>
      <c r="F16" s="98"/>
      <c r="G16" s="97">
        <v>0</v>
      </c>
      <c r="H16" s="98"/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57"/>
      <c r="P16" s="57"/>
      <c r="R16" s="4"/>
    </row>
    <row r="17" spans="1:18" x14ac:dyDescent="0.2">
      <c r="A17" s="156" t="s">
        <v>75</v>
      </c>
      <c r="B17" s="157"/>
      <c r="C17" s="158">
        <f>SUM(I17)</f>
        <v>7668.29</v>
      </c>
      <c r="D17" s="159"/>
      <c r="E17" s="158">
        <f>SUM(E18:F20)</f>
        <v>0</v>
      </c>
      <c r="F17" s="159"/>
      <c r="G17" s="158">
        <f>SUM(G18:H20)</f>
        <v>0</v>
      </c>
      <c r="H17" s="159"/>
      <c r="I17" s="59">
        <f>SUM(I18:I20)</f>
        <v>7668.29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7"/>
      <c r="P17" s="57"/>
      <c r="R17" s="4"/>
    </row>
    <row r="18" spans="1:18" x14ac:dyDescent="0.2">
      <c r="A18" s="95" t="s">
        <v>4</v>
      </c>
      <c r="B18" s="96"/>
      <c r="C18" s="97">
        <f t="shared" ref="C18" si="5">SUM(I18)</f>
        <v>1268.29</v>
      </c>
      <c r="D18" s="98"/>
      <c r="E18" s="97">
        <v>0</v>
      </c>
      <c r="F18" s="98"/>
      <c r="G18" s="97">
        <v>0</v>
      </c>
      <c r="H18" s="98"/>
      <c r="I18" s="61">
        <v>1268.29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57"/>
      <c r="P18" s="57"/>
      <c r="R18" s="4"/>
    </row>
    <row r="19" spans="1:18" x14ac:dyDescent="0.2">
      <c r="A19" s="95" t="s">
        <v>5</v>
      </c>
      <c r="B19" s="96"/>
      <c r="C19" s="97">
        <f t="shared" si="1"/>
        <v>3600</v>
      </c>
      <c r="D19" s="98"/>
      <c r="E19" s="97">
        <v>0</v>
      </c>
      <c r="F19" s="98"/>
      <c r="G19" s="97">
        <v>0</v>
      </c>
      <c r="H19" s="98"/>
      <c r="I19" s="61">
        <v>3600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57"/>
      <c r="P19" s="57"/>
      <c r="R19" s="4"/>
    </row>
    <row r="20" spans="1:18" x14ac:dyDescent="0.2">
      <c r="A20" s="95" t="s">
        <v>120</v>
      </c>
      <c r="B20" s="96"/>
      <c r="C20" s="97">
        <f t="shared" ref="C20" si="6">SUM(I20)</f>
        <v>2800</v>
      </c>
      <c r="D20" s="98"/>
      <c r="E20" s="97">
        <v>0</v>
      </c>
      <c r="F20" s="98"/>
      <c r="G20" s="97">
        <v>0</v>
      </c>
      <c r="H20" s="98"/>
      <c r="I20" s="61">
        <v>2800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57"/>
      <c r="P20" s="57"/>
      <c r="R20" s="4"/>
    </row>
    <row r="21" spans="1:18" x14ac:dyDescent="0.2">
      <c r="A21" s="141" t="s">
        <v>72</v>
      </c>
      <c r="B21" s="142"/>
      <c r="C21" s="148">
        <f t="shared" si="1"/>
        <v>276975.34999999998</v>
      </c>
      <c r="D21" s="150"/>
      <c r="E21" s="148">
        <f>SUM(E22,E23,E29)</f>
        <v>235459.59</v>
      </c>
      <c r="F21" s="150"/>
      <c r="G21" s="148">
        <f>SUM(G22,G23,G29)</f>
        <v>75702.509999999995</v>
      </c>
      <c r="H21" s="150"/>
      <c r="I21" s="60">
        <f>SUM(I22,I23,I29)</f>
        <v>276975.34999999998</v>
      </c>
      <c r="J21" s="64">
        <f>SUM(J22)</f>
        <v>31799.72</v>
      </c>
      <c r="K21" s="60">
        <f t="shared" ref="K21:N21" si="7">SUM(K22)</f>
        <v>195243.23</v>
      </c>
      <c r="L21" s="64">
        <f t="shared" si="7"/>
        <v>133030.37</v>
      </c>
      <c r="M21" s="60">
        <v>35138.18</v>
      </c>
      <c r="N21" s="64">
        <f t="shared" si="7"/>
        <v>19516.490000000002</v>
      </c>
      <c r="O21" s="57"/>
      <c r="P21" s="57"/>
      <c r="R21" s="4"/>
    </row>
    <row r="22" spans="1:18" x14ac:dyDescent="0.2">
      <c r="A22" s="156" t="s">
        <v>73</v>
      </c>
      <c r="B22" s="157"/>
      <c r="C22" s="158">
        <f>SUM(I22)</f>
        <v>265500.71999999997</v>
      </c>
      <c r="D22" s="159"/>
      <c r="E22" s="158">
        <v>230934.59</v>
      </c>
      <c r="F22" s="159"/>
      <c r="G22" s="158">
        <v>74043.61</v>
      </c>
      <c r="H22" s="159"/>
      <c r="I22" s="59">
        <v>265500.71999999997</v>
      </c>
      <c r="J22" s="59">
        <v>31799.72</v>
      </c>
      <c r="K22" s="59">
        <v>195243.23</v>
      </c>
      <c r="L22" s="59">
        <v>133030.37</v>
      </c>
      <c r="M22" s="59">
        <v>0</v>
      </c>
      <c r="N22" s="59">
        <v>19516.490000000002</v>
      </c>
      <c r="O22" s="57"/>
      <c r="P22" s="57"/>
      <c r="R22" s="4"/>
    </row>
    <row r="23" spans="1:18" x14ac:dyDescent="0.2">
      <c r="A23" s="156" t="s">
        <v>74</v>
      </c>
      <c r="B23" s="157"/>
      <c r="C23" s="158">
        <f t="shared" si="1"/>
        <v>5289.1</v>
      </c>
      <c r="D23" s="159"/>
      <c r="E23" s="158">
        <f>SUM(E24:F28)</f>
        <v>4525</v>
      </c>
      <c r="F23" s="159"/>
      <c r="G23" s="158">
        <f>SUM(G24:H28)</f>
        <v>1658.9</v>
      </c>
      <c r="H23" s="159"/>
      <c r="I23" s="59">
        <f>SUM(I24:I28)</f>
        <v>5289.1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7"/>
      <c r="P23" s="57"/>
      <c r="R23" s="4"/>
    </row>
    <row r="24" spans="1:18" x14ac:dyDescent="0.2">
      <c r="A24" s="95" t="s">
        <v>143</v>
      </c>
      <c r="B24" s="96"/>
      <c r="C24" s="97">
        <f t="shared" si="1"/>
        <v>5289.1</v>
      </c>
      <c r="D24" s="98"/>
      <c r="E24" s="97">
        <v>4525</v>
      </c>
      <c r="F24" s="98"/>
      <c r="G24" s="97">
        <v>1658.9</v>
      </c>
      <c r="H24" s="98"/>
      <c r="I24" s="61">
        <v>5289.1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57"/>
      <c r="P24" s="57"/>
      <c r="R24" s="4"/>
    </row>
    <row r="25" spans="1:18" x14ac:dyDescent="0.2">
      <c r="A25" s="95"/>
      <c r="B25" s="96"/>
      <c r="C25" s="97">
        <f t="shared" ref="C25:C27" si="8">SUM(I25)</f>
        <v>0</v>
      </c>
      <c r="D25" s="98"/>
      <c r="E25" s="97">
        <v>0</v>
      </c>
      <c r="F25" s="98"/>
      <c r="G25" s="97">
        <v>0</v>
      </c>
      <c r="H25" s="98"/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57"/>
      <c r="P25" s="57"/>
      <c r="R25" s="4"/>
    </row>
    <row r="26" spans="1:18" x14ac:dyDescent="0.2">
      <c r="A26" s="95"/>
      <c r="B26" s="96"/>
      <c r="C26" s="97">
        <f t="shared" si="8"/>
        <v>0</v>
      </c>
      <c r="D26" s="98"/>
      <c r="E26" s="97">
        <v>0</v>
      </c>
      <c r="F26" s="98"/>
      <c r="G26" s="97">
        <v>0</v>
      </c>
      <c r="H26" s="98"/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57"/>
      <c r="P26" s="57"/>
      <c r="R26" s="4"/>
    </row>
    <row r="27" spans="1:18" x14ac:dyDescent="0.2">
      <c r="A27" s="95"/>
      <c r="B27" s="96"/>
      <c r="C27" s="181">
        <f t="shared" si="8"/>
        <v>0</v>
      </c>
      <c r="D27" s="182"/>
      <c r="E27" s="97">
        <v>0</v>
      </c>
      <c r="F27" s="98"/>
      <c r="G27" s="97">
        <v>0</v>
      </c>
      <c r="H27" s="98"/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57"/>
      <c r="P27" s="57"/>
      <c r="R27" s="4"/>
    </row>
    <row r="28" spans="1:18" x14ac:dyDescent="0.2">
      <c r="A28" s="95"/>
      <c r="B28" s="96"/>
      <c r="C28" s="97">
        <f t="shared" ref="C28" si="9">SUM(I28)</f>
        <v>0</v>
      </c>
      <c r="D28" s="98"/>
      <c r="E28" s="97">
        <v>0</v>
      </c>
      <c r="F28" s="98"/>
      <c r="G28" s="97">
        <v>0</v>
      </c>
      <c r="H28" s="98"/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57"/>
      <c r="P28" s="57"/>
      <c r="R28" s="4"/>
    </row>
    <row r="29" spans="1:18" x14ac:dyDescent="0.2">
      <c r="A29" s="156" t="s">
        <v>75</v>
      </c>
      <c r="B29" s="157"/>
      <c r="C29" s="158">
        <f>SUM(I29)</f>
        <v>6185.53</v>
      </c>
      <c r="D29" s="159"/>
      <c r="E29" s="158">
        <f>SUM(E30:F32)</f>
        <v>0</v>
      </c>
      <c r="F29" s="159"/>
      <c r="G29" s="158">
        <f>SUM(G30:H32)</f>
        <v>0</v>
      </c>
      <c r="H29" s="159"/>
      <c r="I29" s="59">
        <f>SUM(I30:I32)</f>
        <v>6185.53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7"/>
      <c r="P29" s="57"/>
      <c r="R29" s="4"/>
    </row>
    <row r="30" spans="1:18" x14ac:dyDescent="0.2">
      <c r="A30" s="95" t="s">
        <v>4</v>
      </c>
      <c r="B30" s="96"/>
      <c r="C30" s="97">
        <f t="shared" ref="C30:C31" si="10">SUM(I30)</f>
        <v>1085.53</v>
      </c>
      <c r="D30" s="98"/>
      <c r="E30" s="97">
        <v>0</v>
      </c>
      <c r="F30" s="98"/>
      <c r="G30" s="97">
        <v>0</v>
      </c>
      <c r="H30" s="98"/>
      <c r="I30" s="61">
        <v>1085.53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57"/>
      <c r="P30" s="57"/>
      <c r="R30" s="4"/>
    </row>
    <row r="31" spans="1:18" x14ac:dyDescent="0.2">
      <c r="A31" s="95" t="s">
        <v>5</v>
      </c>
      <c r="B31" s="96"/>
      <c r="C31" s="97">
        <f t="shared" si="10"/>
        <v>2700</v>
      </c>
      <c r="D31" s="98"/>
      <c r="E31" s="97">
        <v>0</v>
      </c>
      <c r="F31" s="98"/>
      <c r="G31" s="97">
        <v>0</v>
      </c>
      <c r="H31" s="98"/>
      <c r="I31" s="61">
        <v>2700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57"/>
      <c r="P31" s="57"/>
      <c r="R31" s="4"/>
    </row>
    <row r="32" spans="1:18" x14ac:dyDescent="0.2">
      <c r="A32" s="95" t="s">
        <v>120</v>
      </c>
      <c r="B32" s="96"/>
      <c r="C32" s="97">
        <f t="shared" ref="C32" si="11">SUM(I32)</f>
        <v>2400</v>
      </c>
      <c r="D32" s="98"/>
      <c r="E32" s="97">
        <v>0</v>
      </c>
      <c r="F32" s="98"/>
      <c r="G32" s="97">
        <v>0</v>
      </c>
      <c r="H32" s="98"/>
      <c r="I32" s="61">
        <v>2400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57"/>
      <c r="P32" s="57"/>
      <c r="R32" s="4"/>
    </row>
    <row r="33" spans="1:19" ht="12.75" x14ac:dyDescent="0.2">
      <c r="A33" s="147" t="s">
        <v>76</v>
      </c>
      <c r="B33" s="147"/>
      <c r="C33" s="148">
        <f>SUM(I33)</f>
        <v>455005.99400000001</v>
      </c>
      <c r="D33" s="149"/>
      <c r="E33" s="148">
        <f>SUM(M107)</f>
        <v>56882.17</v>
      </c>
      <c r="F33" s="149"/>
      <c r="G33" s="148">
        <f>SUM(M110)</f>
        <v>0</v>
      </c>
      <c r="H33" s="150"/>
      <c r="I33" s="60">
        <f>SUM(M88)</f>
        <v>455005.99400000001</v>
      </c>
      <c r="J33" s="64">
        <f>SUM(J9)</f>
        <v>32234.92</v>
      </c>
      <c r="K33" s="60">
        <f t="shared" ref="K33:N33" si="12">SUM(K9)</f>
        <v>197049.15</v>
      </c>
      <c r="L33" s="64">
        <f t="shared" si="12"/>
        <v>132825.85999999999</v>
      </c>
      <c r="M33" s="60">
        <f t="shared" si="12"/>
        <v>46424.06</v>
      </c>
      <c r="N33" s="64">
        <f t="shared" si="12"/>
        <v>19851</v>
      </c>
      <c r="O33" s="57"/>
      <c r="P33" s="57"/>
    </row>
    <row r="34" spans="1:19" ht="12.75" x14ac:dyDescent="0.2">
      <c r="A34" s="147" t="s">
        <v>71</v>
      </c>
      <c r="B34" s="147"/>
      <c r="C34" s="145">
        <f>SUM(I34)</f>
        <v>-557326.19400000002</v>
      </c>
      <c r="D34" s="160"/>
      <c r="E34" s="145">
        <f>SUM(E8,E21)-E33</f>
        <v>411900</v>
      </c>
      <c r="F34" s="160"/>
      <c r="G34" s="145">
        <f>SUM(G8,G21)-G33</f>
        <v>284006.37</v>
      </c>
      <c r="H34" s="146"/>
      <c r="I34" s="62">
        <f>SUM(I8,I21)-I33</f>
        <v>-557326.19400000002</v>
      </c>
      <c r="J34" s="66">
        <f>SUM(J8,J21)-J33</f>
        <v>-435.19999999999709</v>
      </c>
      <c r="K34" s="62">
        <v>0</v>
      </c>
      <c r="L34" s="66">
        <f>SUM(L8,L21)-L33</f>
        <v>204.51000000000931</v>
      </c>
      <c r="M34" s="66">
        <f>SUM(M8,M21)-M33</f>
        <v>-11285.879999999997</v>
      </c>
      <c r="N34" s="66">
        <f>SUM(N8,N21)-N33</f>
        <v>-334.5099999999984</v>
      </c>
      <c r="O34" s="54"/>
      <c r="P34" s="55"/>
      <c r="Q34" s="3"/>
    </row>
    <row r="35" spans="1:19" x14ac:dyDescent="0.2">
      <c r="A35" s="161" t="s">
        <v>108</v>
      </c>
      <c r="B35" s="162"/>
      <c r="C35" s="145">
        <f>SUM(C34,J34:N34)</f>
        <v>-569177.27399999998</v>
      </c>
      <c r="D35" s="146"/>
      <c r="E35" s="145">
        <f>SUM(E34)</f>
        <v>411900</v>
      </c>
      <c r="F35" s="146"/>
      <c r="G35" s="145">
        <f>SUM(G34)</f>
        <v>284006.37</v>
      </c>
      <c r="H35" s="146"/>
      <c r="I35" s="62"/>
      <c r="J35" s="66">
        <v>0</v>
      </c>
      <c r="K35" s="62">
        <v>0</v>
      </c>
      <c r="L35" s="66">
        <v>0</v>
      </c>
      <c r="M35" s="66">
        <v>0</v>
      </c>
      <c r="N35" s="66">
        <v>0</v>
      </c>
      <c r="O35" s="54"/>
      <c r="P35" s="55"/>
      <c r="Q35" s="3"/>
    </row>
    <row r="36" spans="1:19" x14ac:dyDescent="0.2">
      <c r="A36" s="141" t="s">
        <v>77</v>
      </c>
      <c r="B36" s="142"/>
      <c r="C36" s="145">
        <v>0</v>
      </c>
      <c r="D36" s="146"/>
      <c r="E36" s="145">
        <f>SUM(E35+C35)</f>
        <v>-157277.27399999998</v>
      </c>
      <c r="F36" s="146"/>
      <c r="G36" s="145">
        <f>SUM(G34)</f>
        <v>284006.37</v>
      </c>
      <c r="H36" s="146"/>
      <c r="I36" s="63"/>
      <c r="J36" s="63"/>
      <c r="K36" s="63"/>
      <c r="L36" s="63"/>
      <c r="M36" s="63"/>
      <c r="N36" s="63"/>
      <c r="O36" s="54"/>
      <c r="P36" s="55"/>
      <c r="Q36" s="3"/>
    </row>
    <row r="37" spans="1:19" x14ac:dyDescent="0.2">
      <c r="A37" s="141" t="s">
        <v>78</v>
      </c>
      <c r="B37" s="142"/>
      <c r="C37" s="143"/>
      <c r="D37" s="144"/>
      <c r="E37" s="143"/>
      <c r="F37" s="144"/>
      <c r="G37" s="145">
        <f>SUM(C36:H36)</f>
        <v>126729.09600000002</v>
      </c>
      <c r="H37" s="146"/>
      <c r="I37" s="63"/>
      <c r="J37" s="145" t="s">
        <v>86</v>
      </c>
      <c r="K37" s="151"/>
      <c r="L37" s="151"/>
      <c r="M37" s="146"/>
      <c r="N37" s="62">
        <f>SUM(J34:N34)</f>
        <v>-11851.079999999984</v>
      </c>
      <c r="O37" s="47"/>
      <c r="P37" s="48"/>
      <c r="Q37" s="3"/>
    </row>
    <row r="38" spans="1:19" x14ac:dyDescent="0.2">
      <c r="A38" s="152" t="s">
        <v>6</v>
      </c>
      <c r="B38" s="152"/>
      <c r="C38" s="153">
        <v>4.45</v>
      </c>
      <c r="D38" s="153"/>
      <c r="E38" s="153">
        <v>3.81</v>
      </c>
      <c r="F38" s="153"/>
      <c r="G38" s="154">
        <v>1.4</v>
      </c>
      <c r="H38" s="155"/>
      <c r="I38" s="84">
        <v>4.45</v>
      </c>
      <c r="J38" s="84">
        <v>0.53</v>
      </c>
      <c r="K38" s="84">
        <v>62.74</v>
      </c>
      <c r="L38" s="84">
        <v>2.2400000000000002</v>
      </c>
      <c r="M38" s="84"/>
      <c r="N38" s="84">
        <v>9</v>
      </c>
      <c r="O38" s="5"/>
      <c r="P38" s="5"/>
    </row>
    <row r="39" spans="1:19" x14ac:dyDescent="0.2">
      <c r="A39" s="134" t="s">
        <v>67</v>
      </c>
      <c r="B39" s="135"/>
      <c r="C39" s="136">
        <f>SUM(L88)</f>
        <v>7.4816085410891091</v>
      </c>
      <c r="D39" s="137"/>
      <c r="E39" s="138">
        <f>SUM(L107)</f>
        <v>0.93530664325200674</v>
      </c>
      <c r="F39" s="139"/>
      <c r="G39" s="136">
        <f>SUM(L110)</f>
        <v>0</v>
      </c>
      <c r="H39" s="140"/>
      <c r="I39" s="85">
        <f>SUM(C39)</f>
        <v>7.4816085410891091</v>
      </c>
      <c r="J39" s="86"/>
      <c r="K39" s="85"/>
      <c r="L39" s="86"/>
      <c r="M39" s="85"/>
      <c r="N39" s="86"/>
      <c r="O39" s="5"/>
      <c r="P39" s="5"/>
    </row>
    <row r="40" spans="1:19" x14ac:dyDescent="0.2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R40" s="6"/>
    </row>
    <row r="41" spans="1:19" ht="33.75" x14ac:dyDescent="0.2">
      <c r="A41" s="50" t="s">
        <v>7</v>
      </c>
      <c r="B41" s="127" t="s">
        <v>8</v>
      </c>
      <c r="C41" s="128"/>
      <c r="D41" s="128"/>
      <c r="E41" s="128"/>
      <c r="F41" s="128"/>
      <c r="G41" s="128"/>
      <c r="H41" s="128"/>
      <c r="I41" s="128"/>
      <c r="J41" s="51" t="s">
        <v>9</v>
      </c>
      <c r="K41" s="49" t="s">
        <v>119</v>
      </c>
      <c r="L41" s="52" t="s">
        <v>10</v>
      </c>
      <c r="M41" s="53" t="s">
        <v>11</v>
      </c>
      <c r="R41" s="6"/>
    </row>
    <row r="42" spans="1:19" x14ac:dyDescent="0.2">
      <c r="A42" s="7"/>
      <c r="B42" s="129"/>
      <c r="C42" s="130"/>
      <c r="D42" s="130"/>
      <c r="E42" s="130"/>
      <c r="F42" s="130"/>
      <c r="G42" s="130"/>
      <c r="H42" s="130"/>
      <c r="I42" s="130"/>
      <c r="J42" s="31"/>
      <c r="K42" s="7"/>
      <c r="L42" s="43"/>
      <c r="M42" s="8"/>
    </row>
    <row r="43" spans="1:19" ht="15" x14ac:dyDescent="0.2">
      <c r="A43" s="131" t="s">
        <v>1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3"/>
      <c r="R43" s="6"/>
    </row>
    <row r="44" spans="1:19" ht="48.75" customHeight="1" x14ac:dyDescent="0.2">
      <c r="A44" s="36" t="s">
        <v>12</v>
      </c>
      <c r="B44" s="112" t="s">
        <v>59</v>
      </c>
      <c r="C44" s="113"/>
      <c r="D44" s="113"/>
      <c r="E44" s="113"/>
      <c r="F44" s="113"/>
      <c r="G44" s="113"/>
      <c r="H44" s="113"/>
      <c r="I44" s="113"/>
      <c r="J44" s="37"/>
      <c r="K44" s="38">
        <v>5068.05</v>
      </c>
      <c r="L44" s="44">
        <f>SUM(M44/K44)/12</f>
        <v>2.3597292515530301</v>
      </c>
      <c r="M44" s="39">
        <f>SUM(M45,M47,M48)</f>
        <v>143510.71000000002</v>
      </c>
      <c r="R44" s="9"/>
      <c r="S44" s="9"/>
    </row>
    <row r="45" spans="1:19" ht="26.25" customHeight="1" x14ac:dyDescent="0.2">
      <c r="A45" s="10" t="s">
        <v>13</v>
      </c>
      <c r="B45" s="123" t="s">
        <v>87</v>
      </c>
      <c r="C45" s="124"/>
      <c r="D45" s="124"/>
      <c r="E45" s="124"/>
      <c r="F45" s="124"/>
      <c r="G45" s="124"/>
      <c r="H45" s="124"/>
      <c r="I45" s="125"/>
      <c r="J45" s="32" t="s">
        <v>14</v>
      </c>
      <c r="K45" s="11">
        <v>5068.05</v>
      </c>
      <c r="L45" s="45">
        <f t="shared" ref="L45" si="13">SUM(M45/K45)/12</f>
        <v>1.6599994080563532</v>
      </c>
      <c r="M45" s="12">
        <f>SUM(M46)</f>
        <v>100955.52</v>
      </c>
    </row>
    <row r="46" spans="1:19" s="69" customFormat="1" x14ac:dyDescent="0.2">
      <c r="A46" s="16"/>
      <c r="B46" s="117" t="s">
        <v>100</v>
      </c>
      <c r="C46" s="118"/>
      <c r="D46" s="118"/>
      <c r="E46" s="118"/>
      <c r="F46" s="118"/>
      <c r="G46" s="118"/>
      <c r="H46" s="118"/>
      <c r="I46" s="119"/>
      <c r="J46" s="35" t="s">
        <v>14</v>
      </c>
      <c r="K46" s="17">
        <v>5068.05</v>
      </c>
      <c r="L46" s="70">
        <f>SUM(M46/K46)/12</f>
        <v>1.6599994080563532</v>
      </c>
      <c r="M46" s="75">
        <v>100955.52</v>
      </c>
    </row>
    <row r="47" spans="1:19" s="69" customFormat="1" x14ac:dyDescent="0.2">
      <c r="A47" s="87" t="s">
        <v>15</v>
      </c>
      <c r="B47" s="101" t="s">
        <v>104</v>
      </c>
      <c r="C47" s="102"/>
      <c r="D47" s="102"/>
      <c r="E47" s="102"/>
      <c r="F47" s="102"/>
      <c r="G47" s="102"/>
      <c r="H47" s="102"/>
      <c r="I47" s="103"/>
      <c r="J47" s="88" t="s">
        <v>14</v>
      </c>
      <c r="K47" s="89">
        <v>5068.05</v>
      </c>
      <c r="L47" s="90">
        <f>SUM(M47/K47)/12</f>
        <v>0.60437528569502408</v>
      </c>
      <c r="M47" s="91">
        <v>36756.050000000003</v>
      </c>
    </row>
    <row r="48" spans="1:19" ht="24.75" x14ac:dyDescent="0.2">
      <c r="A48" s="13" t="s">
        <v>103</v>
      </c>
      <c r="B48" s="109" t="s">
        <v>110</v>
      </c>
      <c r="C48" s="110"/>
      <c r="D48" s="110"/>
      <c r="E48" s="110"/>
      <c r="F48" s="110"/>
      <c r="G48" s="110"/>
      <c r="H48" s="110"/>
      <c r="I48" s="110"/>
      <c r="J48" s="73" t="s">
        <v>16</v>
      </c>
      <c r="K48" s="14">
        <v>5068.05</v>
      </c>
      <c r="L48" s="45">
        <f t="shared" ref="L48:L58" si="14">SUM(M48/K48)/12</f>
        <v>9.5354557801652848E-2</v>
      </c>
      <c r="M48" s="12">
        <v>5799.14</v>
      </c>
    </row>
    <row r="49" spans="1:17" ht="39" customHeight="1" x14ac:dyDescent="0.2">
      <c r="A49" s="36" t="s">
        <v>18</v>
      </c>
      <c r="B49" s="112" t="s">
        <v>60</v>
      </c>
      <c r="C49" s="113"/>
      <c r="D49" s="113"/>
      <c r="E49" s="113"/>
      <c r="F49" s="113"/>
      <c r="G49" s="113"/>
      <c r="H49" s="113"/>
      <c r="I49" s="113"/>
      <c r="J49" s="37"/>
      <c r="K49" s="38">
        <v>5068.05</v>
      </c>
      <c r="L49" s="44">
        <f t="shared" si="14"/>
        <v>0.5908666383849146</v>
      </c>
      <c r="M49" s="39">
        <f>SUM(M50,M52)</f>
        <v>35934.5</v>
      </c>
      <c r="P49" s="15"/>
    </row>
    <row r="50" spans="1:17" ht="24" customHeight="1" x14ac:dyDescent="0.2">
      <c r="A50" s="10" t="s">
        <v>19</v>
      </c>
      <c r="B50" s="123" t="s">
        <v>88</v>
      </c>
      <c r="C50" s="124"/>
      <c r="D50" s="124"/>
      <c r="E50" s="124"/>
      <c r="F50" s="124"/>
      <c r="G50" s="124"/>
      <c r="H50" s="124"/>
      <c r="I50" s="125"/>
      <c r="J50" s="32" t="s">
        <v>14</v>
      </c>
      <c r="K50" s="11">
        <v>5068.05</v>
      </c>
      <c r="L50" s="45">
        <f t="shared" si="14"/>
        <v>0.55000049328637257</v>
      </c>
      <c r="M50" s="12">
        <f>SUM(M51:M51)</f>
        <v>33449.160000000003</v>
      </c>
    </row>
    <row r="51" spans="1:17" s="72" customFormat="1" x14ac:dyDescent="0.2">
      <c r="A51" s="71"/>
      <c r="B51" s="117" t="s">
        <v>100</v>
      </c>
      <c r="C51" s="118"/>
      <c r="D51" s="118"/>
      <c r="E51" s="118"/>
      <c r="F51" s="118"/>
      <c r="G51" s="118"/>
      <c r="H51" s="118"/>
      <c r="I51" s="119"/>
      <c r="J51" s="74" t="s">
        <v>14</v>
      </c>
      <c r="K51" s="67">
        <v>5068.05</v>
      </c>
      <c r="L51" s="68">
        <f>SUM(M51/K51)/12</f>
        <v>0.55000049328637257</v>
      </c>
      <c r="M51" s="75">
        <v>33449.160000000003</v>
      </c>
    </row>
    <row r="52" spans="1:17" ht="24.75" x14ac:dyDescent="0.2">
      <c r="A52" s="13" t="s">
        <v>20</v>
      </c>
      <c r="B52" s="109" t="s">
        <v>111</v>
      </c>
      <c r="C52" s="110"/>
      <c r="D52" s="110"/>
      <c r="E52" s="110"/>
      <c r="F52" s="110"/>
      <c r="G52" s="110"/>
      <c r="H52" s="110"/>
      <c r="I52" s="110"/>
      <c r="J52" s="73" t="s">
        <v>16</v>
      </c>
      <c r="K52" s="14">
        <v>5068.05</v>
      </c>
      <c r="L52" s="45">
        <f t="shared" si="14"/>
        <v>4.0866145098542174E-2</v>
      </c>
      <c r="M52" s="12">
        <v>2485.34</v>
      </c>
    </row>
    <row r="53" spans="1:17" ht="26.25" customHeight="1" x14ac:dyDescent="0.2">
      <c r="A53" s="36" t="s">
        <v>21</v>
      </c>
      <c r="B53" s="112" t="s">
        <v>61</v>
      </c>
      <c r="C53" s="113"/>
      <c r="D53" s="113"/>
      <c r="E53" s="113"/>
      <c r="F53" s="113"/>
      <c r="G53" s="113"/>
      <c r="H53" s="113"/>
      <c r="I53" s="113"/>
      <c r="J53" s="37"/>
      <c r="K53" s="38">
        <v>5068.05</v>
      </c>
      <c r="L53" s="44">
        <f t="shared" si="14"/>
        <v>2.3622168947293992E-2</v>
      </c>
      <c r="M53" s="39">
        <f>SUM(M54)</f>
        <v>1436.62</v>
      </c>
    </row>
    <row r="54" spans="1:17" ht="27.75" customHeight="1" x14ac:dyDescent="0.2">
      <c r="A54" s="10" t="s">
        <v>22</v>
      </c>
      <c r="B54" s="121" t="s">
        <v>112</v>
      </c>
      <c r="C54" s="122"/>
      <c r="D54" s="122"/>
      <c r="E54" s="122"/>
      <c r="F54" s="122"/>
      <c r="G54" s="122"/>
      <c r="H54" s="122"/>
      <c r="I54" s="122"/>
      <c r="J54" s="32" t="s">
        <v>17</v>
      </c>
      <c r="K54" s="11">
        <v>5068.05</v>
      </c>
      <c r="L54" s="45">
        <f t="shared" si="14"/>
        <v>2.3622168947293992E-2</v>
      </c>
      <c r="M54" s="12">
        <v>1436.62</v>
      </c>
    </row>
    <row r="55" spans="1:17" x14ac:dyDescent="0.2">
      <c r="A55" s="36" t="s">
        <v>23</v>
      </c>
      <c r="B55" s="112" t="s">
        <v>69</v>
      </c>
      <c r="C55" s="113"/>
      <c r="D55" s="113"/>
      <c r="E55" s="113"/>
      <c r="F55" s="113"/>
      <c r="G55" s="113"/>
      <c r="H55" s="113"/>
      <c r="I55" s="113"/>
      <c r="J55" s="37"/>
      <c r="K55" s="38">
        <v>5068.05</v>
      </c>
      <c r="L55" s="44">
        <f t="shared" si="14"/>
        <v>5.9332484880772689E-2</v>
      </c>
      <c r="M55" s="39">
        <f>SUM(M56:M58)</f>
        <v>3608.4</v>
      </c>
    </row>
    <row r="56" spans="1:17" x14ac:dyDescent="0.2">
      <c r="A56" s="16" t="s">
        <v>116</v>
      </c>
      <c r="B56" s="117" t="s">
        <v>113</v>
      </c>
      <c r="C56" s="118"/>
      <c r="D56" s="118"/>
      <c r="E56" s="118"/>
      <c r="F56" s="118"/>
      <c r="G56" s="118"/>
      <c r="H56" s="118"/>
      <c r="I56" s="118"/>
      <c r="J56" s="17" t="s">
        <v>152</v>
      </c>
      <c r="K56" s="17">
        <v>5068.05</v>
      </c>
      <c r="L56" s="68">
        <f t="shared" si="14"/>
        <v>2.302660786693107E-2</v>
      </c>
      <c r="M56" s="18">
        <v>1400.4</v>
      </c>
    </row>
    <row r="57" spans="1:17" ht="16.5" customHeight="1" x14ac:dyDescent="0.2">
      <c r="A57" s="81" t="s">
        <v>117</v>
      </c>
      <c r="B57" s="173" t="s">
        <v>123</v>
      </c>
      <c r="C57" s="174"/>
      <c r="D57" s="174"/>
      <c r="E57" s="174"/>
      <c r="F57" s="174"/>
      <c r="G57" s="174"/>
      <c r="H57" s="174"/>
      <c r="I57" s="175"/>
      <c r="J57" s="82" t="s">
        <v>114</v>
      </c>
      <c r="K57" s="82">
        <v>5068.05</v>
      </c>
      <c r="L57" s="45">
        <f t="shared" si="14"/>
        <v>2.4664318623533705E-2</v>
      </c>
      <c r="M57" s="83">
        <v>1500</v>
      </c>
    </row>
    <row r="58" spans="1:17" x14ac:dyDescent="0.2">
      <c r="A58" s="81" t="s">
        <v>118</v>
      </c>
      <c r="B58" s="173" t="s">
        <v>115</v>
      </c>
      <c r="C58" s="174"/>
      <c r="D58" s="174"/>
      <c r="E58" s="174"/>
      <c r="F58" s="174"/>
      <c r="G58" s="174"/>
      <c r="H58" s="174"/>
      <c r="I58" s="175"/>
      <c r="J58" s="82" t="s">
        <v>68</v>
      </c>
      <c r="K58" s="82">
        <v>5068.05</v>
      </c>
      <c r="L58" s="45">
        <f t="shared" si="14"/>
        <v>1.1641558390307909E-2</v>
      </c>
      <c r="M58" s="83">
        <v>708</v>
      </c>
    </row>
    <row r="59" spans="1:17" ht="27.75" customHeight="1" x14ac:dyDescent="0.2">
      <c r="A59" s="36" t="s">
        <v>24</v>
      </c>
      <c r="B59" s="112" t="s">
        <v>62</v>
      </c>
      <c r="C59" s="113"/>
      <c r="D59" s="113"/>
      <c r="E59" s="113"/>
      <c r="F59" s="113"/>
      <c r="G59" s="113"/>
      <c r="H59" s="113"/>
      <c r="I59" s="113"/>
      <c r="J59" s="37"/>
      <c r="K59" s="39">
        <v>5068.05</v>
      </c>
      <c r="L59" s="44">
        <f t="shared" ref="L59:L65" si="15">SUM(M59/K59)/12</f>
        <v>0.96000039462909792</v>
      </c>
      <c r="M59" s="39">
        <f>SUM(M60)</f>
        <v>58383.96</v>
      </c>
    </row>
    <row r="60" spans="1:17" x14ac:dyDescent="0.2">
      <c r="A60" s="10" t="s">
        <v>25</v>
      </c>
      <c r="B60" s="101" t="s">
        <v>145</v>
      </c>
      <c r="C60" s="102"/>
      <c r="D60" s="102"/>
      <c r="E60" s="102"/>
      <c r="F60" s="102"/>
      <c r="G60" s="102"/>
      <c r="H60" s="102"/>
      <c r="I60" s="103"/>
      <c r="J60" s="32" t="s">
        <v>14</v>
      </c>
      <c r="K60" s="11">
        <v>5068.05</v>
      </c>
      <c r="L60" s="45">
        <f t="shared" si="15"/>
        <v>0.96000039462909792</v>
      </c>
      <c r="M60" s="12">
        <f>SUM(M61)</f>
        <v>58383.96</v>
      </c>
    </row>
    <row r="61" spans="1:17" s="69" customFormat="1" x14ac:dyDescent="0.2">
      <c r="A61" s="76"/>
      <c r="B61" s="117" t="s">
        <v>100</v>
      </c>
      <c r="C61" s="118"/>
      <c r="D61" s="118"/>
      <c r="E61" s="118"/>
      <c r="F61" s="118"/>
      <c r="G61" s="118"/>
      <c r="H61" s="118"/>
      <c r="I61" s="119"/>
      <c r="J61" s="77" t="s">
        <v>14</v>
      </c>
      <c r="K61" s="67">
        <v>5068.05</v>
      </c>
      <c r="L61" s="68">
        <f t="shared" si="15"/>
        <v>0.96000039462909792</v>
      </c>
      <c r="M61" s="75">
        <v>58383.96</v>
      </c>
    </row>
    <row r="62" spans="1:17" x14ac:dyDescent="0.2">
      <c r="A62" s="36" t="s">
        <v>26</v>
      </c>
      <c r="B62" s="112" t="s">
        <v>27</v>
      </c>
      <c r="C62" s="113"/>
      <c r="D62" s="113"/>
      <c r="E62" s="113"/>
      <c r="F62" s="113"/>
      <c r="G62" s="113"/>
      <c r="H62" s="113"/>
      <c r="I62" s="113"/>
      <c r="J62" s="40"/>
      <c r="K62" s="39">
        <v>5068.05</v>
      </c>
      <c r="L62" s="44">
        <f t="shared" si="15"/>
        <v>0</v>
      </c>
      <c r="M62" s="39">
        <v>0</v>
      </c>
    </row>
    <row r="63" spans="1:17" ht="24.75" customHeight="1" x14ac:dyDescent="0.2">
      <c r="A63" s="36" t="s">
        <v>28</v>
      </c>
      <c r="B63" s="112" t="s">
        <v>63</v>
      </c>
      <c r="C63" s="113"/>
      <c r="D63" s="113"/>
      <c r="E63" s="113"/>
      <c r="F63" s="113"/>
      <c r="G63" s="113"/>
      <c r="H63" s="113"/>
      <c r="I63" s="113"/>
      <c r="J63" s="37"/>
      <c r="K63" s="39">
        <v>5068.05</v>
      </c>
      <c r="L63" s="44">
        <f t="shared" si="15"/>
        <v>0.72530608419411802</v>
      </c>
      <c r="M63" s="39">
        <f>SUM(M64)</f>
        <v>44110.65</v>
      </c>
      <c r="P63" s="19"/>
      <c r="Q63" s="20"/>
    </row>
    <row r="64" spans="1:17" x14ac:dyDescent="0.2">
      <c r="A64" s="10" t="s">
        <v>29</v>
      </c>
      <c r="B64" s="101" t="s">
        <v>144</v>
      </c>
      <c r="C64" s="102"/>
      <c r="D64" s="102"/>
      <c r="E64" s="102"/>
      <c r="F64" s="102"/>
      <c r="G64" s="102"/>
      <c r="H64" s="102"/>
      <c r="I64" s="103"/>
      <c r="J64" s="32" t="s">
        <v>14</v>
      </c>
      <c r="K64" s="11">
        <v>5068.05</v>
      </c>
      <c r="L64" s="45">
        <f t="shared" si="15"/>
        <v>0.72530608419411802</v>
      </c>
      <c r="M64" s="12">
        <f>SUM(M65)</f>
        <v>44110.65</v>
      </c>
      <c r="P64" s="21"/>
      <c r="Q64" s="21"/>
    </row>
    <row r="65" spans="1:17" x14ac:dyDescent="0.2">
      <c r="A65" s="10"/>
      <c r="B65" s="117" t="s">
        <v>100</v>
      </c>
      <c r="C65" s="118"/>
      <c r="D65" s="118"/>
      <c r="E65" s="118"/>
      <c r="F65" s="118"/>
      <c r="G65" s="118"/>
      <c r="H65" s="118"/>
      <c r="I65" s="119"/>
      <c r="J65" s="77" t="s">
        <v>14</v>
      </c>
      <c r="K65" s="67">
        <v>5068.05</v>
      </c>
      <c r="L65" s="68">
        <f t="shared" si="15"/>
        <v>0.72530608419411802</v>
      </c>
      <c r="M65" s="75">
        <v>44110.65</v>
      </c>
      <c r="P65" s="21"/>
      <c r="Q65" s="21"/>
    </row>
    <row r="66" spans="1:17" ht="26.25" customHeight="1" x14ac:dyDescent="0.2">
      <c r="A66" s="36" t="s">
        <v>30</v>
      </c>
      <c r="B66" s="112" t="s">
        <v>107</v>
      </c>
      <c r="C66" s="113"/>
      <c r="D66" s="113"/>
      <c r="E66" s="113"/>
      <c r="F66" s="113"/>
      <c r="G66" s="113"/>
      <c r="H66" s="113"/>
      <c r="I66" s="120"/>
      <c r="J66" s="37"/>
      <c r="K66" s="39">
        <v>5068.05</v>
      </c>
      <c r="L66" s="44">
        <f t="shared" ref="L66:L70" si="16">SUM(M66/K66)/12</f>
        <v>0.67532745993692511</v>
      </c>
      <c r="M66" s="39">
        <f>SUM(M67:M68)</f>
        <v>41071.119999999995</v>
      </c>
      <c r="P66" s="19"/>
      <c r="Q66" s="20"/>
    </row>
    <row r="67" spans="1:17" ht="15" customHeight="1" x14ac:dyDescent="0.2">
      <c r="A67" s="13" t="s">
        <v>31</v>
      </c>
      <c r="B67" s="109" t="s">
        <v>102</v>
      </c>
      <c r="C67" s="110"/>
      <c r="D67" s="110"/>
      <c r="E67" s="110"/>
      <c r="F67" s="110"/>
      <c r="G67" s="110"/>
      <c r="H67" s="110"/>
      <c r="I67" s="110"/>
      <c r="J67" s="29" t="s">
        <v>14</v>
      </c>
      <c r="K67" s="14">
        <v>5068.05</v>
      </c>
      <c r="L67" s="45">
        <f t="shared" si="16"/>
        <v>0.48020244472726192</v>
      </c>
      <c r="M67" s="12">
        <v>29204.28</v>
      </c>
    </row>
    <row r="68" spans="1:17" ht="24.75" x14ac:dyDescent="0.2">
      <c r="A68" s="13" t="s">
        <v>32</v>
      </c>
      <c r="B68" s="109" t="s">
        <v>33</v>
      </c>
      <c r="C68" s="110"/>
      <c r="D68" s="110"/>
      <c r="E68" s="110"/>
      <c r="F68" s="110"/>
      <c r="G68" s="110"/>
      <c r="H68" s="110"/>
      <c r="I68" s="110"/>
      <c r="J68" s="73" t="s">
        <v>16</v>
      </c>
      <c r="K68" s="14">
        <v>5068.05</v>
      </c>
      <c r="L68" s="45">
        <f t="shared" si="16"/>
        <v>0.19512501520966316</v>
      </c>
      <c r="M68" s="12">
        <v>11866.84</v>
      </c>
    </row>
    <row r="69" spans="1:17" ht="27" customHeight="1" x14ac:dyDescent="0.2">
      <c r="A69" s="36" t="s">
        <v>34</v>
      </c>
      <c r="B69" s="112" t="s">
        <v>64</v>
      </c>
      <c r="C69" s="113"/>
      <c r="D69" s="113"/>
      <c r="E69" s="113"/>
      <c r="F69" s="113"/>
      <c r="G69" s="113"/>
      <c r="H69" s="113"/>
      <c r="I69" s="113"/>
      <c r="J69" s="37"/>
      <c r="K69" s="39">
        <v>5068.05</v>
      </c>
      <c r="L69" s="44">
        <f t="shared" si="16"/>
        <v>0.21098006136482472</v>
      </c>
      <c r="M69" s="39">
        <f>SUM(M70)</f>
        <v>12831.09</v>
      </c>
      <c r="P69" s="22"/>
      <c r="Q69" s="22"/>
    </row>
    <row r="70" spans="1:17" ht="24.75" x14ac:dyDescent="0.2">
      <c r="A70" s="13" t="s">
        <v>35</v>
      </c>
      <c r="B70" s="114" t="s">
        <v>109</v>
      </c>
      <c r="C70" s="115"/>
      <c r="D70" s="115"/>
      <c r="E70" s="115"/>
      <c r="F70" s="115"/>
      <c r="G70" s="115"/>
      <c r="H70" s="115"/>
      <c r="I70" s="115"/>
      <c r="J70" s="73" t="s">
        <v>16</v>
      </c>
      <c r="K70" s="14">
        <v>5068.05</v>
      </c>
      <c r="L70" s="45">
        <f t="shared" si="16"/>
        <v>0.21098006136482472</v>
      </c>
      <c r="M70" s="12">
        <v>12831.09</v>
      </c>
    </row>
    <row r="71" spans="1:17" ht="35.25" customHeight="1" x14ac:dyDescent="0.2">
      <c r="A71" s="36" t="s">
        <v>36</v>
      </c>
      <c r="B71" s="112" t="s">
        <v>84</v>
      </c>
      <c r="C71" s="113"/>
      <c r="D71" s="113"/>
      <c r="E71" s="113"/>
      <c r="F71" s="113"/>
      <c r="G71" s="113"/>
      <c r="H71" s="113"/>
      <c r="I71" s="113"/>
      <c r="J71" s="37"/>
      <c r="K71" s="39">
        <v>5068.05</v>
      </c>
      <c r="L71" s="44">
        <f>SUM(M71/K71)/12</f>
        <v>0.14052347549846586</v>
      </c>
      <c r="M71" s="39">
        <f>SUM(M72)</f>
        <v>8546.16</v>
      </c>
    </row>
    <row r="72" spans="1:17" ht="24.75" x14ac:dyDescent="0.2">
      <c r="A72" s="13" t="s">
        <v>37</v>
      </c>
      <c r="B72" s="114" t="s">
        <v>38</v>
      </c>
      <c r="C72" s="115"/>
      <c r="D72" s="115"/>
      <c r="E72" s="115"/>
      <c r="F72" s="115"/>
      <c r="G72" s="115"/>
      <c r="H72" s="115"/>
      <c r="I72" s="115"/>
      <c r="J72" s="73" t="s">
        <v>16</v>
      </c>
      <c r="K72" s="14">
        <v>5068.05</v>
      </c>
      <c r="L72" s="45">
        <f>SUM(M72/K72)/12</f>
        <v>0.14052347549846586</v>
      </c>
      <c r="M72" s="12">
        <v>8546.16</v>
      </c>
    </row>
    <row r="73" spans="1:17" x14ac:dyDescent="0.2">
      <c r="A73" s="36" t="s">
        <v>39</v>
      </c>
      <c r="B73" s="112" t="s">
        <v>65</v>
      </c>
      <c r="C73" s="113"/>
      <c r="D73" s="113"/>
      <c r="E73" s="113"/>
      <c r="F73" s="113"/>
      <c r="G73" s="113"/>
      <c r="H73" s="113"/>
      <c r="I73" s="113"/>
      <c r="J73" s="37"/>
      <c r="K73" s="39">
        <v>5068.05</v>
      </c>
      <c r="L73" s="44">
        <f t="shared" ref="L73:L80" si="17">SUM(M73/K73)/12</f>
        <v>0.3552132148130609</v>
      </c>
      <c r="M73" s="39">
        <f>SUM(M74:M77)</f>
        <v>21602.86</v>
      </c>
      <c r="P73" s="22"/>
      <c r="Q73" s="23"/>
    </row>
    <row r="74" spans="1:17" x14ac:dyDescent="0.2">
      <c r="A74" s="13" t="s">
        <v>40</v>
      </c>
      <c r="B74" s="109" t="s">
        <v>97</v>
      </c>
      <c r="C74" s="110"/>
      <c r="D74" s="110"/>
      <c r="E74" s="110"/>
      <c r="F74" s="110"/>
      <c r="G74" s="110"/>
      <c r="H74" s="110"/>
      <c r="I74" s="110"/>
      <c r="J74" s="29" t="s">
        <v>14</v>
      </c>
      <c r="K74" s="14">
        <v>5068.05</v>
      </c>
      <c r="L74" s="45">
        <f t="shared" si="17"/>
        <v>0.12694330166434822</v>
      </c>
      <c r="M74" s="12">
        <v>7720.26</v>
      </c>
    </row>
    <row r="75" spans="1:17" ht="22.5" customHeight="1" x14ac:dyDescent="0.2">
      <c r="A75" s="13" t="s">
        <v>41</v>
      </c>
      <c r="B75" s="109" t="s">
        <v>101</v>
      </c>
      <c r="C75" s="110"/>
      <c r="D75" s="110"/>
      <c r="E75" s="110"/>
      <c r="F75" s="110"/>
      <c r="G75" s="110"/>
      <c r="H75" s="110"/>
      <c r="I75" s="110"/>
      <c r="J75" s="29" t="s">
        <v>14</v>
      </c>
      <c r="K75" s="14">
        <v>5068.05</v>
      </c>
      <c r="L75" s="45">
        <f t="shared" si="17"/>
        <v>1.4064416623093037E-2</v>
      </c>
      <c r="M75" s="12">
        <v>855.35</v>
      </c>
    </row>
    <row r="76" spans="1:17" ht="24.75" x14ac:dyDescent="0.2">
      <c r="A76" s="13" t="s">
        <v>41</v>
      </c>
      <c r="B76" s="114" t="s">
        <v>90</v>
      </c>
      <c r="C76" s="115"/>
      <c r="D76" s="115"/>
      <c r="E76" s="115"/>
      <c r="F76" s="115"/>
      <c r="G76" s="115"/>
      <c r="H76" s="115"/>
      <c r="I76" s="115"/>
      <c r="J76" s="73" t="s">
        <v>16</v>
      </c>
      <c r="K76" s="14">
        <v>5068.05</v>
      </c>
      <c r="L76" s="45">
        <f t="shared" si="17"/>
        <v>0.19272254614694015</v>
      </c>
      <c r="M76" s="12">
        <v>11720.73</v>
      </c>
    </row>
    <row r="77" spans="1:17" ht="24.75" x14ac:dyDescent="0.2">
      <c r="A77" s="13" t="s">
        <v>42</v>
      </c>
      <c r="B77" s="114" t="s">
        <v>92</v>
      </c>
      <c r="C77" s="115"/>
      <c r="D77" s="115"/>
      <c r="E77" s="115"/>
      <c r="F77" s="115"/>
      <c r="G77" s="115"/>
      <c r="H77" s="115"/>
      <c r="I77" s="116"/>
      <c r="J77" s="73" t="s">
        <v>16</v>
      </c>
      <c r="K77" s="14">
        <v>5068.05</v>
      </c>
      <c r="L77" s="45">
        <f t="shared" si="17"/>
        <v>2.1482950378679505E-2</v>
      </c>
      <c r="M77" s="12">
        <v>1306.52</v>
      </c>
    </row>
    <row r="78" spans="1:17" x14ac:dyDescent="0.2">
      <c r="A78" s="36" t="s">
        <v>43</v>
      </c>
      <c r="B78" s="112" t="s">
        <v>66</v>
      </c>
      <c r="C78" s="113"/>
      <c r="D78" s="113"/>
      <c r="E78" s="113"/>
      <c r="F78" s="113"/>
      <c r="G78" s="113"/>
      <c r="H78" s="113"/>
      <c r="I78" s="113"/>
      <c r="J78" s="37"/>
      <c r="K78" s="39">
        <v>5068.05</v>
      </c>
      <c r="L78" s="44">
        <f t="shared" si="17"/>
        <v>0.4663241614953812</v>
      </c>
      <c r="M78" s="39">
        <f>SUM(M79:M83)</f>
        <v>28360.25</v>
      </c>
      <c r="P78" s="22"/>
      <c r="Q78" s="22"/>
    </row>
    <row r="79" spans="1:17" x14ac:dyDescent="0.2">
      <c r="A79" s="13" t="s">
        <v>44</v>
      </c>
      <c r="B79" s="109" t="s">
        <v>93</v>
      </c>
      <c r="C79" s="110"/>
      <c r="D79" s="110"/>
      <c r="E79" s="110"/>
      <c r="F79" s="110"/>
      <c r="G79" s="110"/>
      <c r="H79" s="110"/>
      <c r="I79" s="110"/>
      <c r="J79" s="78">
        <v>2.3599999999999999E-2</v>
      </c>
      <c r="K79" s="14">
        <v>5068.05</v>
      </c>
      <c r="L79" s="45">
        <f t="shared" si="17"/>
        <v>0.16756642101005317</v>
      </c>
      <c r="M79" s="12">
        <v>10190.82</v>
      </c>
    </row>
    <row r="80" spans="1:17" x14ac:dyDescent="0.2">
      <c r="A80" s="13" t="s">
        <v>45</v>
      </c>
      <c r="B80" s="109" t="s">
        <v>94</v>
      </c>
      <c r="C80" s="110"/>
      <c r="D80" s="110"/>
      <c r="E80" s="110"/>
      <c r="F80" s="110"/>
      <c r="G80" s="110"/>
      <c r="H80" s="110"/>
      <c r="I80" s="110"/>
      <c r="J80" s="78">
        <v>2.9499999999999998E-2</v>
      </c>
      <c r="K80" s="14">
        <v>5068.05</v>
      </c>
      <c r="L80" s="45">
        <f t="shared" si="17"/>
        <v>6.2722348832391153E-2</v>
      </c>
      <c r="M80" s="12">
        <v>3814.56</v>
      </c>
    </row>
    <row r="81" spans="1:17" x14ac:dyDescent="0.2">
      <c r="A81" s="13" t="s">
        <v>46</v>
      </c>
      <c r="B81" s="109" t="s">
        <v>95</v>
      </c>
      <c r="C81" s="110"/>
      <c r="D81" s="110"/>
      <c r="E81" s="110"/>
      <c r="F81" s="110"/>
      <c r="G81" s="110"/>
      <c r="H81" s="110"/>
      <c r="I81" s="110"/>
      <c r="J81" s="78">
        <v>0.02</v>
      </c>
      <c r="K81" s="14">
        <v>5068.05</v>
      </c>
      <c r="L81" s="45">
        <f t="shared" ref="L81:L87" si="18">SUM(M81/K81)/12</f>
        <v>9.9418250938066235E-2</v>
      </c>
      <c r="M81" s="12">
        <v>6046.28</v>
      </c>
    </row>
    <row r="82" spans="1:17" x14ac:dyDescent="0.2">
      <c r="A82" s="13" t="s">
        <v>47</v>
      </c>
      <c r="B82" s="109" t="s">
        <v>147</v>
      </c>
      <c r="C82" s="110"/>
      <c r="D82" s="110"/>
      <c r="E82" s="110"/>
      <c r="F82" s="110"/>
      <c r="G82" s="110"/>
      <c r="H82" s="110"/>
      <c r="I82" s="111"/>
      <c r="J82" s="78">
        <v>1.4999999999999999E-2</v>
      </c>
      <c r="K82" s="14">
        <v>5068.05</v>
      </c>
      <c r="L82" s="45">
        <f t="shared" si="18"/>
        <v>4.9049108302667355E-4</v>
      </c>
      <c r="M82" s="12">
        <v>29.83</v>
      </c>
    </row>
    <row r="83" spans="1:17" ht="24.75" x14ac:dyDescent="0.2">
      <c r="A83" s="13" t="s">
        <v>91</v>
      </c>
      <c r="B83" s="109" t="s">
        <v>89</v>
      </c>
      <c r="C83" s="110"/>
      <c r="D83" s="110"/>
      <c r="E83" s="110"/>
      <c r="F83" s="110"/>
      <c r="G83" s="110"/>
      <c r="H83" s="110"/>
      <c r="I83" s="111"/>
      <c r="J83" s="73" t="s">
        <v>16</v>
      </c>
      <c r="K83" s="14">
        <v>5068.05</v>
      </c>
      <c r="L83" s="45">
        <f t="shared" si="18"/>
        <v>0.13612664963184393</v>
      </c>
      <c r="M83" s="12">
        <v>8278.76</v>
      </c>
    </row>
    <row r="84" spans="1:17" ht="37.5" customHeight="1" x14ac:dyDescent="0.2">
      <c r="A84" s="36" t="s">
        <v>48</v>
      </c>
      <c r="B84" s="112" t="s">
        <v>121</v>
      </c>
      <c r="C84" s="113"/>
      <c r="D84" s="113"/>
      <c r="E84" s="113"/>
      <c r="F84" s="113"/>
      <c r="G84" s="113"/>
      <c r="H84" s="113"/>
      <c r="I84" s="113"/>
      <c r="J84" s="79">
        <v>0.2</v>
      </c>
      <c r="K84" s="39">
        <v>5068.05</v>
      </c>
      <c r="L84" s="44">
        <f t="shared" si="18"/>
        <v>0.91438314539122523</v>
      </c>
      <c r="M84" s="39">
        <f>SUM(C9*20%)</f>
        <v>55609.673999999992</v>
      </c>
      <c r="Q84" s="22"/>
    </row>
    <row r="85" spans="1:17" x14ac:dyDescent="0.2">
      <c r="A85" s="36" t="s">
        <v>49</v>
      </c>
      <c r="B85" s="112" t="s">
        <v>122</v>
      </c>
      <c r="C85" s="113"/>
      <c r="D85" s="113"/>
      <c r="E85" s="113"/>
      <c r="F85" s="113"/>
      <c r="G85" s="113"/>
      <c r="H85" s="113"/>
      <c r="I85" s="113"/>
      <c r="J85" s="37"/>
      <c r="K85" s="39">
        <v>5068.05</v>
      </c>
      <c r="L85" s="44">
        <f t="shared" si="18"/>
        <v>0</v>
      </c>
      <c r="M85" s="39">
        <f>SUM(M86:M87)</f>
        <v>0</v>
      </c>
      <c r="O85" s="80"/>
      <c r="P85" s="22"/>
      <c r="Q85" s="22"/>
    </row>
    <row r="86" spans="1:17" ht="19.5" x14ac:dyDescent="0.2">
      <c r="A86" s="34" t="s">
        <v>50</v>
      </c>
      <c r="B86" s="109" t="s">
        <v>105</v>
      </c>
      <c r="C86" s="110"/>
      <c r="D86" s="110"/>
      <c r="E86" s="110"/>
      <c r="F86" s="110"/>
      <c r="G86" s="110"/>
      <c r="H86" s="110"/>
      <c r="I86" s="110"/>
      <c r="J86" s="32" t="s">
        <v>52</v>
      </c>
      <c r="K86" s="11">
        <v>5068.05</v>
      </c>
      <c r="L86" s="45">
        <f t="shared" si="18"/>
        <v>0</v>
      </c>
      <c r="M86" s="12">
        <v>0</v>
      </c>
      <c r="O86" s="80"/>
    </row>
    <row r="87" spans="1:17" ht="19.5" x14ac:dyDescent="0.2">
      <c r="A87" s="13" t="s">
        <v>51</v>
      </c>
      <c r="B87" s="109" t="s">
        <v>106</v>
      </c>
      <c r="C87" s="110"/>
      <c r="D87" s="110"/>
      <c r="E87" s="110"/>
      <c r="F87" s="110"/>
      <c r="G87" s="110"/>
      <c r="H87" s="110"/>
      <c r="I87" s="110"/>
      <c r="J87" s="32" t="s">
        <v>52</v>
      </c>
      <c r="K87" s="11">
        <v>5068.05</v>
      </c>
      <c r="L87" s="45">
        <f t="shared" si="18"/>
        <v>0</v>
      </c>
      <c r="M87" s="12">
        <v>0</v>
      </c>
      <c r="O87" s="80"/>
    </row>
    <row r="88" spans="1:17" s="25" customFormat="1" x14ac:dyDescent="0.2">
      <c r="A88" s="24"/>
      <c r="B88" s="99" t="s">
        <v>53</v>
      </c>
      <c r="C88" s="100"/>
      <c r="D88" s="100"/>
      <c r="E88" s="100"/>
      <c r="F88" s="100"/>
      <c r="G88" s="100"/>
      <c r="H88" s="100"/>
      <c r="I88" s="100"/>
      <c r="J88" s="37"/>
      <c r="K88" s="41">
        <v>5068.05</v>
      </c>
      <c r="L88" s="44">
        <f>SUM(L44,L49,L53,L55,L59,L62,L63,L66,L69,L71,L73,L78,L84,L85)</f>
        <v>7.4816085410891091</v>
      </c>
      <c r="M88" s="39">
        <f>SUM(M44,M49,M53,M55,M59,M62,M63,M66,M69,M71,M73,M78,M84,M85)</f>
        <v>455005.99400000001</v>
      </c>
      <c r="P88" s="26"/>
      <c r="Q88" s="27"/>
    </row>
    <row r="89" spans="1:17" ht="15" x14ac:dyDescent="0.2">
      <c r="A89" s="104" t="s">
        <v>54</v>
      </c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6"/>
    </row>
    <row r="90" spans="1:17" x14ac:dyDescent="0.2">
      <c r="A90" s="13">
        <v>1</v>
      </c>
      <c r="B90" s="107" t="s">
        <v>132</v>
      </c>
      <c r="C90" s="108"/>
      <c r="D90" s="108"/>
      <c r="E90" s="108"/>
      <c r="F90" s="108"/>
      <c r="G90" s="108"/>
      <c r="H90" s="108"/>
      <c r="I90" s="108"/>
      <c r="J90" s="32"/>
      <c r="K90" s="28">
        <v>5068.05</v>
      </c>
      <c r="L90" s="45">
        <f t="shared" ref="L90" si="19">SUM(M90/K90)/12</f>
        <v>3.7286365893522494E-2</v>
      </c>
      <c r="M90" s="12">
        <v>2267.63</v>
      </c>
      <c r="N90" s="6"/>
    </row>
    <row r="91" spans="1:17" x14ac:dyDescent="0.2">
      <c r="A91" s="13">
        <v>2</v>
      </c>
      <c r="B91" s="123" t="s">
        <v>133</v>
      </c>
      <c r="C91" s="124"/>
      <c r="D91" s="124"/>
      <c r="E91" s="124"/>
      <c r="F91" s="124"/>
      <c r="G91" s="124"/>
      <c r="H91" s="124"/>
      <c r="I91" s="125"/>
      <c r="J91" s="32"/>
      <c r="K91" s="28">
        <v>5068.05</v>
      </c>
      <c r="L91" s="45">
        <f t="shared" ref="L91:L105" si="20">SUM(M91/K91)/12</f>
        <v>7.9687289325611768E-2</v>
      </c>
      <c r="M91" s="12">
        <v>4846.3100000000004</v>
      </c>
      <c r="N91" s="6"/>
    </row>
    <row r="92" spans="1:17" x14ac:dyDescent="0.2">
      <c r="A92" s="13">
        <v>3</v>
      </c>
      <c r="B92" s="109" t="s">
        <v>132</v>
      </c>
      <c r="C92" s="110"/>
      <c r="D92" s="110"/>
      <c r="E92" s="110"/>
      <c r="F92" s="110"/>
      <c r="G92" s="110"/>
      <c r="H92" s="110"/>
      <c r="I92" s="111"/>
      <c r="J92" s="73"/>
      <c r="K92" s="14">
        <v>5068.05</v>
      </c>
      <c r="L92" s="45">
        <f t="shared" ref="L92" si="21">SUM(M92/K92)/12</f>
        <v>5.1213320047487028E-2</v>
      </c>
      <c r="M92" s="12">
        <v>3114.62</v>
      </c>
      <c r="N92" s="6"/>
    </row>
    <row r="93" spans="1:17" x14ac:dyDescent="0.2">
      <c r="A93" s="13">
        <v>4</v>
      </c>
      <c r="B93" s="123" t="s">
        <v>134</v>
      </c>
      <c r="C93" s="124"/>
      <c r="D93" s="124"/>
      <c r="E93" s="124"/>
      <c r="F93" s="124"/>
      <c r="G93" s="124"/>
      <c r="H93" s="124"/>
      <c r="I93" s="125"/>
      <c r="J93" s="32"/>
      <c r="K93" s="28">
        <v>5068.05</v>
      </c>
      <c r="L93" s="45">
        <f t="shared" si="20"/>
        <v>8.2109325414442755E-2</v>
      </c>
      <c r="M93" s="12">
        <v>4993.6099999999997</v>
      </c>
      <c r="N93" s="6"/>
    </row>
    <row r="94" spans="1:17" x14ac:dyDescent="0.2">
      <c r="A94" s="13">
        <v>5</v>
      </c>
      <c r="B94" s="123" t="s">
        <v>135</v>
      </c>
      <c r="C94" s="124"/>
      <c r="D94" s="124"/>
      <c r="E94" s="124"/>
      <c r="F94" s="124"/>
      <c r="G94" s="124"/>
      <c r="H94" s="124"/>
      <c r="I94" s="125"/>
      <c r="J94" s="32"/>
      <c r="K94" s="28">
        <v>5068.05</v>
      </c>
      <c r="L94" s="45">
        <f t="shared" si="20"/>
        <v>0.15308139554003347</v>
      </c>
      <c r="M94" s="12">
        <v>9309.89</v>
      </c>
      <c r="N94" s="6"/>
    </row>
    <row r="95" spans="1:17" x14ac:dyDescent="0.2">
      <c r="A95" s="13">
        <v>6</v>
      </c>
      <c r="B95" s="123" t="s">
        <v>136</v>
      </c>
      <c r="C95" s="124"/>
      <c r="D95" s="124"/>
      <c r="E95" s="124"/>
      <c r="F95" s="124"/>
      <c r="G95" s="124"/>
      <c r="H95" s="124"/>
      <c r="I95" s="125"/>
      <c r="J95" s="32"/>
      <c r="K95" s="28">
        <v>5068.05</v>
      </c>
      <c r="L95" s="45">
        <f t="shared" si="20"/>
        <v>7.0461189872501911E-2</v>
      </c>
      <c r="M95" s="12">
        <v>4285.21</v>
      </c>
      <c r="N95" s="6"/>
    </row>
    <row r="96" spans="1:17" x14ac:dyDescent="0.2">
      <c r="A96" s="13">
        <v>7</v>
      </c>
      <c r="B96" s="123" t="s">
        <v>137</v>
      </c>
      <c r="C96" s="124"/>
      <c r="D96" s="124"/>
      <c r="E96" s="124"/>
      <c r="F96" s="124"/>
      <c r="G96" s="124"/>
      <c r="H96" s="124"/>
      <c r="I96" s="125"/>
      <c r="J96" s="32"/>
      <c r="K96" s="28">
        <v>5068.05</v>
      </c>
      <c r="L96" s="45">
        <f t="shared" si="20"/>
        <v>2.1108052735601793E-2</v>
      </c>
      <c r="M96" s="12">
        <v>1283.72</v>
      </c>
      <c r="N96" s="6"/>
    </row>
    <row r="97" spans="1:14" x14ac:dyDescent="0.2">
      <c r="A97" s="13">
        <v>8</v>
      </c>
      <c r="B97" s="123" t="s">
        <v>138</v>
      </c>
      <c r="C97" s="124"/>
      <c r="D97" s="124"/>
      <c r="E97" s="124"/>
      <c r="F97" s="124"/>
      <c r="G97" s="124"/>
      <c r="H97" s="124"/>
      <c r="I97" s="125"/>
      <c r="J97" s="32"/>
      <c r="K97" s="28">
        <v>5068.05</v>
      </c>
      <c r="L97" s="45">
        <f t="shared" si="20"/>
        <v>1.2695546939486916E-2</v>
      </c>
      <c r="M97" s="12">
        <v>772.1</v>
      </c>
      <c r="N97" s="6"/>
    </row>
    <row r="98" spans="1:14" x14ac:dyDescent="0.2">
      <c r="A98" s="13">
        <v>9</v>
      </c>
      <c r="B98" s="123" t="s">
        <v>138</v>
      </c>
      <c r="C98" s="124"/>
      <c r="D98" s="124"/>
      <c r="E98" s="124"/>
      <c r="F98" s="124"/>
      <c r="G98" s="124"/>
      <c r="H98" s="124"/>
      <c r="I98" s="125"/>
      <c r="J98" s="32"/>
      <c r="K98" s="28">
        <v>5068.05</v>
      </c>
      <c r="L98" s="45">
        <f t="shared" si="20"/>
        <v>6.7664091711802368E-3</v>
      </c>
      <c r="M98" s="12">
        <v>411.51</v>
      </c>
      <c r="N98" s="6"/>
    </row>
    <row r="99" spans="1:14" x14ac:dyDescent="0.2">
      <c r="A99" s="13">
        <v>10</v>
      </c>
      <c r="B99" s="123" t="s">
        <v>139</v>
      </c>
      <c r="C99" s="124"/>
      <c r="D99" s="124"/>
      <c r="E99" s="124"/>
      <c r="F99" s="124"/>
      <c r="G99" s="124"/>
      <c r="H99" s="124"/>
      <c r="I99" s="125"/>
      <c r="J99" s="32"/>
      <c r="K99" s="28">
        <v>5068.05</v>
      </c>
      <c r="L99" s="45">
        <f t="shared" si="20"/>
        <v>4.454145743103035E-2</v>
      </c>
      <c r="M99" s="12">
        <v>2708.86</v>
      </c>
      <c r="N99" s="6"/>
    </row>
    <row r="100" spans="1:14" x14ac:dyDescent="0.2">
      <c r="A100" s="13">
        <v>11</v>
      </c>
      <c r="B100" s="123" t="s">
        <v>140</v>
      </c>
      <c r="C100" s="124"/>
      <c r="D100" s="124"/>
      <c r="E100" s="124"/>
      <c r="F100" s="124"/>
      <c r="G100" s="124"/>
      <c r="H100" s="124"/>
      <c r="I100" s="125"/>
      <c r="J100" s="32"/>
      <c r="K100" s="28">
        <v>5068.05</v>
      </c>
      <c r="L100" s="45">
        <f t="shared" si="20"/>
        <v>2.8713048739982174E-2</v>
      </c>
      <c r="M100" s="12">
        <v>1746.23</v>
      </c>
      <c r="N100" s="6"/>
    </row>
    <row r="101" spans="1:14" x14ac:dyDescent="0.2">
      <c r="A101" s="13">
        <v>12</v>
      </c>
      <c r="B101" s="123" t="s">
        <v>141</v>
      </c>
      <c r="C101" s="124"/>
      <c r="D101" s="124"/>
      <c r="E101" s="124"/>
      <c r="F101" s="124"/>
      <c r="G101" s="124"/>
      <c r="H101" s="124"/>
      <c r="I101" s="125"/>
      <c r="J101" s="32"/>
      <c r="K101" s="28">
        <v>5068.05</v>
      </c>
      <c r="L101" s="45">
        <f t="shared" si="20"/>
        <v>3.5491461212892532E-2</v>
      </c>
      <c r="M101" s="12">
        <v>2158.4699999999998</v>
      </c>
      <c r="N101" s="6"/>
    </row>
    <row r="102" spans="1:14" x14ac:dyDescent="0.2">
      <c r="A102" s="13">
        <v>13</v>
      </c>
      <c r="B102" s="123" t="s">
        <v>142</v>
      </c>
      <c r="C102" s="124"/>
      <c r="D102" s="124"/>
      <c r="E102" s="124"/>
      <c r="F102" s="124"/>
      <c r="G102" s="124"/>
      <c r="H102" s="124"/>
      <c r="I102" s="125"/>
      <c r="J102" s="32"/>
      <c r="K102" s="28">
        <v>5068.05</v>
      </c>
      <c r="L102" s="45">
        <f t="shared" si="20"/>
        <v>0.11063920048144749</v>
      </c>
      <c r="M102" s="12">
        <v>6728.7</v>
      </c>
      <c r="N102" s="6"/>
    </row>
    <row r="103" spans="1:14" x14ac:dyDescent="0.2">
      <c r="A103" s="13">
        <v>14</v>
      </c>
      <c r="B103" s="123" t="s">
        <v>146</v>
      </c>
      <c r="C103" s="124"/>
      <c r="D103" s="124"/>
      <c r="E103" s="124"/>
      <c r="F103" s="124"/>
      <c r="G103" s="124"/>
      <c r="H103" s="124"/>
      <c r="I103" s="125"/>
      <c r="J103" s="32" t="s">
        <v>98</v>
      </c>
      <c r="K103" s="28">
        <v>5068.05</v>
      </c>
      <c r="L103" s="45">
        <f t="shared" si="20"/>
        <v>2.6308606531769283E-2</v>
      </c>
      <c r="M103" s="12">
        <v>1600</v>
      </c>
      <c r="N103" s="6"/>
    </row>
    <row r="104" spans="1:14" ht="19.5" x14ac:dyDescent="0.2">
      <c r="A104" s="13">
        <v>15</v>
      </c>
      <c r="B104" s="123" t="s">
        <v>148</v>
      </c>
      <c r="C104" s="124"/>
      <c r="D104" s="124"/>
      <c r="E104" s="124"/>
      <c r="F104" s="124"/>
      <c r="G104" s="124"/>
      <c r="H104" s="124"/>
      <c r="I104" s="125"/>
      <c r="J104" s="32" t="s">
        <v>149</v>
      </c>
      <c r="K104" s="28">
        <v>5068.05</v>
      </c>
      <c r="L104" s="45">
        <f t="shared" si="20"/>
        <v>0.16810558301516362</v>
      </c>
      <c r="M104" s="12">
        <v>10223.61</v>
      </c>
      <c r="N104" s="6"/>
    </row>
    <row r="105" spans="1:14" ht="19.5" x14ac:dyDescent="0.2">
      <c r="A105" s="13">
        <v>16</v>
      </c>
      <c r="B105" s="123" t="s">
        <v>151</v>
      </c>
      <c r="C105" s="124"/>
      <c r="D105" s="124"/>
      <c r="E105" s="124"/>
      <c r="F105" s="124"/>
      <c r="G105" s="124"/>
      <c r="H105" s="124"/>
      <c r="I105" s="125"/>
      <c r="J105" s="32" t="s">
        <v>149</v>
      </c>
      <c r="K105" s="28">
        <v>5068.05</v>
      </c>
      <c r="L105" s="45">
        <f t="shared" si="20"/>
        <v>7.0983908998530007E-3</v>
      </c>
      <c r="M105" s="12">
        <v>431.7</v>
      </c>
      <c r="N105" s="6"/>
    </row>
    <row r="106" spans="1:14" x14ac:dyDescent="0.2">
      <c r="A106" s="13">
        <v>17</v>
      </c>
      <c r="B106" s="178" t="s">
        <v>150</v>
      </c>
      <c r="C106" s="179"/>
      <c r="D106" s="179"/>
      <c r="E106" s="179"/>
      <c r="F106" s="179"/>
      <c r="G106" s="179"/>
      <c r="H106" s="179"/>
      <c r="I106" s="180"/>
      <c r="J106" s="93"/>
      <c r="K106" s="94">
        <v>5068.05</v>
      </c>
      <c r="L106" s="93"/>
      <c r="M106" s="12"/>
      <c r="N106" s="6"/>
    </row>
    <row r="107" spans="1:14" x14ac:dyDescent="0.2">
      <c r="A107" s="92"/>
      <c r="B107" s="99" t="s">
        <v>55</v>
      </c>
      <c r="C107" s="100"/>
      <c r="D107" s="100"/>
      <c r="E107" s="100"/>
      <c r="F107" s="100"/>
      <c r="G107" s="100"/>
      <c r="H107" s="100"/>
      <c r="I107" s="100"/>
      <c r="J107" s="37"/>
      <c r="K107" s="41">
        <v>5068.05</v>
      </c>
      <c r="L107" s="44">
        <f>SUM(L90:L105)</f>
        <v>0.93530664325200674</v>
      </c>
      <c r="M107" s="39">
        <f>SUM(M90:M105)</f>
        <v>56882.17</v>
      </c>
    </row>
    <row r="108" spans="1:14" ht="15" x14ac:dyDescent="0.2">
      <c r="A108" s="104" t="s">
        <v>56</v>
      </c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6"/>
    </row>
    <row r="109" spans="1:14" x14ac:dyDescent="0.2">
      <c r="A109" s="13">
        <v>1</v>
      </c>
      <c r="B109" s="177"/>
      <c r="C109" s="108"/>
      <c r="D109" s="108"/>
      <c r="E109" s="108"/>
      <c r="F109" s="108"/>
      <c r="G109" s="108"/>
      <c r="H109" s="108"/>
      <c r="I109" s="108"/>
      <c r="J109" s="32"/>
      <c r="K109" s="28">
        <v>5068.05</v>
      </c>
      <c r="L109" s="45">
        <f>SUM(M109/K109)/12</f>
        <v>0</v>
      </c>
      <c r="M109" s="12">
        <v>0</v>
      </c>
    </row>
    <row r="110" spans="1:14" x14ac:dyDescent="0.2">
      <c r="A110" s="92"/>
      <c r="B110" s="99" t="s">
        <v>57</v>
      </c>
      <c r="C110" s="100"/>
      <c r="D110" s="100"/>
      <c r="E110" s="100"/>
      <c r="F110" s="100"/>
      <c r="G110" s="100"/>
      <c r="H110" s="100"/>
      <c r="I110" s="100"/>
      <c r="J110" s="37"/>
      <c r="K110" s="41">
        <v>5068.05</v>
      </c>
      <c r="L110" s="44">
        <v>0</v>
      </c>
      <c r="M110" s="39">
        <v>0</v>
      </c>
    </row>
    <row r="113" spans="2:14" x14ac:dyDescent="0.2">
      <c r="B113" s="1" t="s">
        <v>124</v>
      </c>
      <c r="C113" s="1" t="s">
        <v>125</v>
      </c>
      <c r="J113" s="1" t="s">
        <v>129</v>
      </c>
      <c r="K113" s="33" t="s">
        <v>154</v>
      </c>
      <c r="L113" s="1"/>
      <c r="M113" s="46"/>
      <c r="N113" s="3"/>
    </row>
    <row r="115" spans="2:14" x14ac:dyDescent="0.2">
      <c r="B115" s="1" t="s">
        <v>126</v>
      </c>
    </row>
    <row r="117" spans="2:14" x14ac:dyDescent="0.2">
      <c r="B117" s="1" t="s">
        <v>127</v>
      </c>
      <c r="C117" s="1" t="s">
        <v>131</v>
      </c>
    </row>
    <row r="121" spans="2:14" x14ac:dyDescent="0.2">
      <c r="B121" s="1" t="s">
        <v>128</v>
      </c>
      <c r="C121" s="1" t="s">
        <v>131</v>
      </c>
    </row>
  </sheetData>
  <mergeCells count="209">
    <mergeCell ref="B61:I61"/>
    <mergeCell ref="B62:I62"/>
    <mergeCell ref="B63:I63"/>
    <mergeCell ref="B64:I64"/>
    <mergeCell ref="B82:I82"/>
    <mergeCell ref="B93:I93"/>
    <mergeCell ref="B94:I94"/>
    <mergeCell ref="B95:I95"/>
    <mergeCell ref="B96:I96"/>
    <mergeCell ref="B97:I97"/>
    <mergeCell ref="B72:I72"/>
    <mergeCell ref="B65:I65"/>
    <mergeCell ref="B66:I66"/>
    <mergeCell ref="B67:I67"/>
    <mergeCell ref="G12:H12"/>
    <mergeCell ref="G13:H13"/>
    <mergeCell ref="G14:H14"/>
    <mergeCell ref="G15:H15"/>
    <mergeCell ref="A24:B24"/>
    <mergeCell ref="A25:B25"/>
    <mergeCell ref="A26:B26"/>
    <mergeCell ref="A27:B27"/>
    <mergeCell ref="C24:D24"/>
    <mergeCell ref="C25:D25"/>
    <mergeCell ref="C26:D26"/>
    <mergeCell ref="C27:D27"/>
    <mergeCell ref="E24:F24"/>
    <mergeCell ref="E25:F25"/>
    <mergeCell ref="E26:F26"/>
    <mergeCell ref="E27:F27"/>
    <mergeCell ref="G24:H24"/>
    <mergeCell ref="G25:H25"/>
    <mergeCell ref="G26:H26"/>
    <mergeCell ref="G27:H27"/>
    <mergeCell ref="A12:B12"/>
    <mergeCell ref="A13:B13"/>
    <mergeCell ref="A14:B14"/>
    <mergeCell ref="A15:B15"/>
    <mergeCell ref="C12:D12"/>
    <mergeCell ref="C13:D13"/>
    <mergeCell ref="C14:D14"/>
    <mergeCell ref="C15:D15"/>
    <mergeCell ref="E12:F12"/>
    <mergeCell ref="E13:F13"/>
    <mergeCell ref="E14:F14"/>
    <mergeCell ref="E15:F15"/>
    <mergeCell ref="B91:I91"/>
    <mergeCell ref="B81:I81"/>
    <mergeCell ref="B83:I83"/>
    <mergeCell ref="B84:I84"/>
    <mergeCell ref="B78:I78"/>
    <mergeCell ref="B79:I79"/>
    <mergeCell ref="B80:I80"/>
    <mergeCell ref="B73:I73"/>
    <mergeCell ref="B74:I74"/>
    <mergeCell ref="B75:I75"/>
    <mergeCell ref="B76:I76"/>
    <mergeCell ref="B77:I77"/>
    <mergeCell ref="B68:I68"/>
    <mergeCell ref="B69:I69"/>
    <mergeCell ref="B70:I70"/>
    <mergeCell ref="B71:I71"/>
    <mergeCell ref="A108:M108"/>
    <mergeCell ref="B109:I109"/>
    <mergeCell ref="B110:I110"/>
    <mergeCell ref="B98:I98"/>
    <mergeCell ref="B107:I107"/>
    <mergeCell ref="B104:I104"/>
    <mergeCell ref="B106:I106"/>
    <mergeCell ref="B105:I105"/>
    <mergeCell ref="B85:I85"/>
    <mergeCell ref="B86:I86"/>
    <mergeCell ref="B87:I87"/>
    <mergeCell ref="B88:I88"/>
    <mergeCell ref="A89:M89"/>
    <mergeCell ref="B90:I90"/>
    <mergeCell ref="B92:I92"/>
    <mergeCell ref="B99:I99"/>
    <mergeCell ref="B100:I100"/>
    <mergeCell ref="B101:I101"/>
    <mergeCell ref="B102:I102"/>
    <mergeCell ref="B103:I103"/>
    <mergeCell ref="B58:I58"/>
    <mergeCell ref="B59:I59"/>
    <mergeCell ref="B60:I60"/>
    <mergeCell ref="B53:I53"/>
    <mergeCell ref="B54:I54"/>
    <mergeCell ref="B55:I55"/>
    <mergeCell ref="B56:I56"/>
    <mergeCell ref="B51:I51"/>
    <mergeCell ref="B52:I52"/>
    <mergeCell ref="B57:I57"/>
    <mergeCell ref="B46:I46"/>
    <mergeCell ref="B47:I47"/>
    <mergeCell ref="B48:I48"/>
    <mergeCell ref="B49:I49"/>
    <mergeCell ref="B50:I50"/>
    <mergeCell ref="A40:M40"/>
    <mergeCell ref="B41:I41"/>
    <mergeCell ref="B42:I42"/>
    <mergeCell ref="A43:M43"/>
    <mergeCell ref="B44:I44"/>
    <mergeCell ref="B45:I45"/>
    <mergeCell ref="J37:M37"/>
    <mergeCell ref="A38:B38"/>
    <mergeCell ref="C38:D38"/>
    <mergeCell ref="E38:F38"/>
    <mergeCell ref="G38:H38"/>
    <mergeCell ref="A39:B39"/>
    <mergeCell ref="C39:D39"/>
    <mergeCell ref="E39:F39"/>
    <mergeCell ref="G39:H39"/>
    <mergeCell ref="A36:B36"/>
    <mergeCell ref="C36:D36"/>
    <mergeCell ref="E36:F36"/>
    <mergeCell ref="G36:H36"/>
    <mergeCell ref="A37:B37"/>
    <mergeCell ref="C37:D37"/>
    <mergeCell ref="E37:F37"/>
    <mergeCell ref="G37:H37"/>
    <mergeCell ref="A34:B34"/>
    <mergeCell ref="C34:D34"/>
    <mergeCell ref="E34:F34"/>
    <mergeCell ref="G34:H34"/>
    <mergeCell ref="A35:B35"/>
    <mergeCell ref="C35:D35"/>
    <mergeCell ref="E35:F35"/>
    <mergeCell ref="G35:H35"/>
    <mergeCell ref="A33:B33"/>
    <mergeCell ref="C33:D33"/>
    <mergeCell ref="E33:F33"/>
    <mergeCell ref="G33:H33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29:B29"/>
    <mergeCell ref="C29:D29"/>
    <mergeCell ref="E29:F29"/>
    <mergeCell ref="G29:H29"/>
    <mergeCell ref="A23:B23"/>
    <mergeCell ref="C23:D23"/>
    <mergeCell ref="E23:F23"/>
    <mergeCell ref="G23:H23"/>
    <mergeCell ref="A28:B28"/>
    <mergeCell ref="C28:D28"/>
    <mergeCell ref="E28:F28"/>
    <mergeCell ref="G28:H28"/>
    <mergeCell ref="A21:B21"/>
    <mergeCell ref="C21:D21"/>
    <mergeCell ref="E21:F21"/>
    <mergeCell ref="G21:H21"/>
    <mergeCell ref="A22:B22"/>
    <mergeCell ref="C22:D22"/>
    <mergeCell ref="E22:F22"/>
    <mergeCell ref="G22:H22"/>
    <mergeCell ref="A19:B19"/>
    <mergeCell ref="C19:D19"/>
    <mergeCell ref="E19:F19"/>
    <mergeCell ref="G19:H19"/>
    <mergeCell ref="A20:B20"/>
    <mergeCell ref="C20:D20"/>
    <mergeCell ref="E20:F20"/>
    <mergeCell ref="G20:H20"/>
    <mergeCell ref="A16:B16"/>
    <mergeCell ref="C16:D16"/>
    <mergeCell ref="E16:F16"/>
    <mergeCell ref="G16:H16"/>
    <mergeCell ref="A17:B17"/>
    <mergeCell ref="C17:D17"/>
    <mergeCell ref="E17:F17"/>
    <mergeCell ref="G17:H17"/>
    <mergeCell ref="C18:D18"/>
    <mergeCell ref="E18:F18"/>
    <mergeCell ref="G18:H18"/>
    <mergeCell ref="A18:B18"/>
    <mergeCell ref="A10:B10"/>
    <mergeCell ref="C10:D10"/>
    <mergeCell ref="E10:F10"/>
    <mergeCell ref="G10:H10"/>
    <mergeCell ref="A11:B11"/>
    <mergeCell ref="C11:D11"/>
    <mergeCell ref="E11:F11"/>
    <mergeCell ref="G11:H11"/>
    <mergeCell ref="A8:B8"/>
    <mergeCell ref="C8:D8"/>
    <mergeCell ref="E8:F8"/>
    <mergeCell ref="G8:H8"/>
    <mergeCell ref="A9:B9"/>
    <mergeCell ref="C9:D9"/>
    <mergeCell ref="E9:F9"/>
    <mergeCell ref="G9:H9"/>
    <mergeCell ref="A1:M1"/>
    <mergeCell ref="A2:M2"/>
    <mergeCell ref="A3:M3"/>
    <mergeCell ref="A4:M4"/>
    <mergeCell ref="J6:N6"/>
    <mergeCell ref="A7:B7"/>
    <mergeCell ref="C7:D7"/>
    <mergeCell ref="E7:F7"/>
    <mergeCell ref="G7:H7"/>
  </mergeCells>
  <pageMargins left="0.7" right="0.7" top="0.75" bottom="0.75" header="0.3" footer="0.3"/>
  <pageSetup paperSize="9" scale="5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2012</vt:lpstr>
      <vt:lpstr>'2012'!Область_печати</vt:lpstr>
    </vt:vector>
  </TitlesOfParts>
  <Company>X-Com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cp:lastPrinted>2013-06-13T07:43:44Z</cp:lastPrinted>
  <dcterms:created xsi:type="dcterms:W3CDTF">2013-03-13T12:21:07Z</dcterms:created>
  <dcterms:modified xsi:type="dcterms:W3CDTF">2013-06-27T01:04:25Z</dcterms:modified>
</cp:coreProperties>
</file>