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020" windowHeight="9090"/>
  </bookViews>
  <sheets>
    <sheet name="М24 2012 КОР." sheetId="5" r:id="rId1"/>
  </sheets>
  <calcPr calcId="144525"/>
</workbook>
</file>

<file path=xl/calcChain.xml><?xml version="1.0" encoding="utf-8"?>
<calcChain xmlns="http://schemas.openxmlformats.org/spreadsheetml/2006/main">
  <c r="M125" i="5" l="1"/>
  <c r="L124" i="5"/>
  <c r="L122" i="5"/>
  <c r="L123" i="5"/>
  <c r="L121" i="5"/>
  <c r="L120" i="5"/>
  <c r="L132" i="5"/>
  <c r="L131" i="5"/>
  <c r="L130" i="5"/>
  <c r="L129" i="5"/>
  <c r="L128" i="5"/>
  <c r="L127" i="5"/>
  <c r="L119" i="5"/>
  <c r="L118" i="5"/>
  <c r="L117" i="5"/>
  <c r="L116" i="5"/>
  <c r="L115" i="5"/>
  <c r="L114" i="5"/>
  <c r="L113" i="5"/>
  <c r="L112" i="5"/>
  <c r="L111" i="5"/>
  <c r="L125" i="5" s="1"/>
  <c r="L108" i="5"/>
  <c r="L107" i="5"/>
  <c r="M106" i="5"/>
  <c r="L106" i="5"/>
  <c r="L104" i="5"/>
  <c r="L103" i="5"/>
  <c r="L102" i="5"/>
  <c r="L101" i="5"/>
  <c r="L100" i="5"/>
  <c r="M99" i="5"/>
  <c r="L99" i="5"/>
  <c r="L98" i="5"/>
  <c r="L97" i="5"/>
  <c r="L96" i="5"/>
  <c r="L95" i="5"/>
  <c r="M94" i="5"/>
  <c r="L94" i="5"/>
  <c r="L93" i="5"/>
  <c r="M92" i="5"/>
  <c r="L92" i="5"/>
  <c r="L91" i="5"/>
  <c r="M90" i="5"/>
  <c r="L90" i="5"/>
  <c r="L89" i="5"/>
  <c r="L88" i="5"/>
  <c r="M87" i="5"/>
  <c r="L87" i="5"/>
  <c r="L86" i="5"/>
  <c r="L85" i="5"/>
  <c r="L84" i="5"/>
  <c r="L83" i="5"/>
  <c r="M82" i="5"/>
  <c r="L82" i="5"/>
  <c r="M81" i="5"/>
  <c r="L81" i="5"/>
  <c r="L80" i="5"/>
  <c r="L79" i="5"/>
  <c r="L78" i="5"/>
  <c r="L77" i="5"/>
  <c r="L76" i="5"/>
  <c r="M75" i="5"/>
  <c r="L75" i="5"/>
  <c r="M74" i="5"/>
  <c r="L74" i="5"/>
  <c r="L73" i="5"/>
  <c r="L72" i="5"/>
  <c r="L71" i="5"/>
  <c r="L70" i="5"/>
  <c r="L69" i="5"/>
  <c r="L68" i="5"/>
  <c r="M67" i="5"/>
  <c r="L67" i="5"/>
  <c r="L66" i="5"/>
  <c r="L65" i="5"/>
  <c r="M64" i="5"/>
  <c r="L64" i="5"/>
  <c r="L63" i="5"/>
  <c r="L62" i="5"/>
  <c r="L61" i="5"/>
  <c r="L60" i="5"/>
  <c r="L59" i="5"/>
  <c r="M58" i="5"/>
  <c r="L58" i="5"/>
  <c r="M57" i="5"/>
  <c r="L57" i="5"/>
  <c r="L56" i="5"/>
  <c r="L55" i="5"/>
  <c r="L54" i="5"/>
  <c r="L53" i="5"/>
  <c r="L52" i="5"/>
  <c r="L51" i="5"/>
  <c r="L50" i="5"/>
  <c r="M49" i="5"/>
  <c r="L49" i="5"/>
  <c r="M48" i="5"/>
  <c r="L48" i="5"/>
  <c r="C43" i="5"/>
  <c r="G30" i="5"/>
  <c r="N25" i="5"/>
  <c r="M25" i="5"/>
  <c r="L25" i="5"/>
  <c r="K25" i="5"/>
  <c r="J25" i="5"/>
  <c r="G24" i="5"/>
  <c r="E24" i="5"/>
  <c r="E23" i="5"/>
  <c r="E22" i="5"/>
  <c r="E21" i="5"/>
  <c r="G20" i="5"/>
  <c r="E20" i="5"/>
  <c r="C19" i="5"/>
  <c r="I18" i="5"/>
  <c r="G18" i="5"/>
  <c r="E18" i="5"/>
  <c r="C18" i="5"/>
  <c r="C17" i="5"/>
  <c r="I16" i="5"/>
  <c r="G16" i="5"/>
  <c r="G25" i="5" s="1"/>
  <c r="G26" i="5" s="1"/>
  <c r="E16" i="5"/>
  <c r="E25" i="5" s="1"/>
  <c r="C16" i="5"/>
  <c r="E15" i="5"/>
  <c r="E14" i="5"/>
  <c r="E13" i="5"/>
  <c r="G12" i="5"/>
  <c r="E12" i="5"/>
  <c r="G10" i="5"/>
  <c r="E10" i="5"/>
  <c r="C9" i="5"/>
  <c r="I8" i="5"/>
  <c r="G8" i="5"/>
  <c r="E8" i="5"/>
  <c r="C8" i="5"/>
  <c r="M105" i="5" s="1"/>
  <c r="L105" i="5" s="1"/>
  <c r="E30" i="5" l="1"/>
  <c r="L109" i="5"/>
  <c r="C30" i="5" s="1"/>
  <c r="I30" i="5" s="1"/>
  <c r="M109" i="5"/>
  <c r="I24" i="5" s="1"/>
  <c r="C24" i="5" s="1"/>
  <c r="I25" i="5" l="1"/>
  <c r="C25" i="5" s="1"/>
  <c r="E26" i="5" s="1"/>
  <c r="G27" i="5" s="1"/>
  <c r="G28" i="5" s="1"/>
</calcChain>
</file>

<file path=xl/sharedStrings.xml><?xml version="1.0" encoding="utf-8"?>
<sst xmlns="http://schemas.openxmlformats.org/spreadsheetml/2006/main" count="242" uniqueCount="183">
  <si>
    <t>Отчет</t>
  </si>
  <si>
    <t>Расчет, руб.</t>
  </si>
  <si>
    <t>Содержание</t>
  </si>
  <si>
    <t>Тек. ремонт</t>
  </si>
  <si>
    <t>Кап. ремонт</t>
  </si>
  <si>
    <t>ООО "Новые Телесистемы-ТВ"</t>
  </si>
  <si>
    <t>ОАО "МТС"</t>
  </si>
  <si>
    <t>ООО "ОТТО"</t>
  </si>
  <si>
    <t>ОАО "ВымпелКом"</t>
  </si>
  <si>
    <t>Тариф</t>
  </si>
  <si>
    <t>№</t>
  </si>
  <si>
    <t>Статья расходов</t>
  </si>
  <si>
    <t>Расшифровка затрат</t>
  </si>
  <si>
    <t>Общая площадь, м2</t>
  </si>
  <si>
    <t>Тариф по факту, руб./м2</t>
  </si>
  <si>
    <t>Сумма, руб.</t>
  </si>
  <si>
    <t>1.</t>
  </si>
  <si>
    <t>1.1.</t>
  </si>
  <si>
    <t>Согласно тарифа</t>
  </si>
  <si>
    <t>1.2.</t>
  </si>
  <si>
    <t>Пропорционально площади МКД от всего фонда обслуживания</t>
  </si>
  <si>
    <t>Заработная плата диспетчера с налогами по приему заявок населения</t>
  </si>
  <si>
    <t>1.3.</t>
  </si>
  <si>
    <t>2.</t>
  </si>
  <si>
    <t>2.1.</t>
  </si>
  <si>
    <t>2.2.</t>
  </si>
  <si>
    <t>3.</t>
  </si>
  <si>
    <t>3.1.</t>
  </si>
  <si>
    <t>4.</t>
  </si>
  <si>
    <t>4.1.</t>
  </si>
  <si>
    <t>Согласно Актов</t>
  </si>
  <si>
    <t>4.2.</t>
  </si>
  <si>
    <t>5.</t>
  </si>
  <si>
    <t>5.1.</t>
  </si>
  <si>
    <t>6.</t>
  </si>
  <si>
    <t>Сброс снега с крыш и скол наледи.</t>
  </si>
  <si>
    <t>7.</t>
  </si>
  <si>
    <t>7.1.</t>
  </si>
  <si>
    <t>7.2.</t>
  </si>
  <si>
    <t>8.</t>
  </si>
  <si>
    <t>8.1.</t>
  </si>
  <si>
    <t>8.3.</t>
  </si>
  <si>
    <t>Заработная плата ночного диспетчера с налогами - 3 чел.</t>
  </si>
  <si>
    <t>9.</t>
  </si>
  <si>
    <t>9.1.</t>
  </si>
  <si>
    <t>10.</t>
  </si>
  <si>
    <t>10.1.</t>
  </si>
  <si>
    <t>Заработная плата паспортиста с налогами</t>
  </si>
  <si>
    <t>11.</t>
  </si>
  <si>
    <t>11.1.</t>
  </si>
  <si>
    <t>11.2.</t>
  </si>
  <si>
    <t>11.3.</t>
  </si>
  <si>
    <t>12.</t>
  </si>
  <si>
    <t>12.1.</t>
  </si>
  <si>
    <t>12.2.</t>
  </si>
  <si>
    <t>12.3.</t>
  </si>
  <si>
    <t>12.4.</t>
  </si>
  <si>
    <t>13.</t>
  </si>
  <si>
    <t>14.</t>
  </si>
  <si>
    <t>14.1.</t>
  </si>
  <si>
    <t>14.2.</t>
  </si>
  <si>
    <t>По приборам сверх тарифа</t>
  </si>
  <si>
    <t>Итого расходов на содержание</t>
  </si>
  <si>
    <t>Текущий ремонт</t>
  </si>
  <si>
    <t>Итого расходов на текущий ремонт</t>
  </si>
  <si>
    <t>Капитальный ремонт</t>
  </si>
  <si>
    <t>Согласно договора</t>
  </si>
  <si>
    <t xml:space="preserve">Итого расходов на капитальный ремонт </t>
  </si>
  <si>
    <t>Сумма пунктов 1.</t>
  </si>
  <si>
    <t>Баланс на начало года</t>
  </si>
  <si>
    <t>Расходы по содержанию УК 10% от начисления содержание жилья. Организация работ с населением, подрядными организациями, с предприятиями, предоставляющими коммунальные услуги, ведение бухгалтерского, оперативного и технического учета, делопроизводство.</t>
  </si>
  <si>
    <t>Фактический тариф</t>
  </si>
  <si>
    <t>0,5 часа</t>
  </si>
  <si>
    <t>1 час</t>
  </si>
  <si>
    <t>Начислено:</t>
  </si>
  <si>
    <t>Баланс на конец года</t>
  </si>
  <si>
    <t>Оплачено:</t>
  </si>
  <si>
    <t>-по жилым помещениям</t>
  </si>
  <si>
    <t>-по нежилым помещениям</t>
  </si>
  <si>
    <t>-провайдеры</t>
  </si>
  <si>
    <t>Затрачено:</t>
  </si>
  <si>
    <t>Взаимозачет средств по статьям</t>
  </si>
  <si>
    <t>по адресу: г. Томск, ул. Мокрушина, д. 24</t>
  </si>
  <si>
    <t>Содержание МКД</t>
  </si>
  <si>
    <t>Приборы учета</t>
  </si>
  <si>
    <t>Лифт</t>
  </si>
  <si>
    <t>Вывоз ТБО</t>
  </si>
  <si>
    <t>Антенна</t>
  </si>
  <si>
    <t>Домофон</t>
  </si>
  <si>
    <t>Работа Мастера, слесарей-сантехников, электрогазосварщика, электриков. Списание материалов и инструментов. Доставка материалов и инструментов. Спецодежда.</t>
  </si>
  <si>
    <t>Работа Мастера, плотников, кровельщика-жестянщика. Списание материалов и инструментов. Доставка материалов и инструментов. Спецодежда.</t>
  </si>
  <si>
    <t>Заработная плата слесаря-сантехника с налогами</t>
  </si>
  <si>
    <t>Заработная плата электрогазосварщика с налогами</t>
  </si>
  <si>
    <t>Заработная плата электриков с налогами</t>
  </si>
  <si>
    <t>Заработная плата мастера с налогами</t>
  </si>
  <si>
    <t>Списание материалов и инструментов. Доставка материалов и инструментов. Спецодежда</t>
  </si>
  <si>
    <t>Заработная плата плотников с налогами</t>
  </si>
  <si>
    <t>Заработная плата кровельщика-жестянщика с налогами</t>
  </si>
  <si>
    <t>Заработная плата дворника с налогами</t>
  </si>
  <si>
    <t>Заработная плата газонокосильщиков с налогами</t>
  </si>
  <si>
    <t>Заработная плата мастера по благоустройству с налогами</t>
  </si>
  <si>
    <t>Работа дворника, газонокосильщиков, мастера по благоустройству</t>
  </si>
  <si>
    <t>5.2.</t>
  </si>
  <si>
    <t>Списание материалов и инвентаря. Доставка материалов и инвентаря. Спецодежда</t>
  </si>
  <si>
    <t>Работа уборщиц лестничных клеток, мастера по благоустройству</t>
  </si>
  <si>
    <t>10% от начисления содержания жилья</t>
  </si>
  <si>
    <t>4.3.</t>
  </si>
  <si>
    <t>4.4.</t>
  </si>
  <si>
    <t>4.5.</t>
  </si>
  <si>
    <t>4.6.</t>
  </si>
  <si>
    <t>1 рейс</t>
  </si>
  <si>
    <t>Опрессовка систем теплоснабжения и горячего водоснабжения</t>
  </si>
  <si>
    <t>Аварийно-диспетчерское обслуживание. Прием заявок населения, устранение аварий, выполнение заявок населения.</t>
  </si>
  <si>
    <t>Дератизация подвальных помещений. Комплексные меры по уничтожению грызунов (крыс, мышей, полёвок и др.).</t>
  </si>
  <si>
    <t>11.4.</t>
  </si>
  <si>
    <t>Доставка квитанций</t>
  </si>
  <si>
    <t xml:space="preserve"> по затратам на содержание и ремонт общего имущества МКД в 2012 г.</t>
  </si>
  <si>
    <t>Аварийное обслуживание жилых домов, согласно договора на аварийное обслуживание</t>
  </si>
  <si>
    <t>Печать и обработка квитанций, согласно договора № 02/11 от 01.10.05г. с УМП "ЕРКЦ г. Томск"</t>
  </si>
  <si>
    <t>Программное обеспечение и сервисное обслуживание по ведению и выгрузке данных, согласно договора № 02/11 от 01.10.05г. с УМП "ЕРКЦ г. Томск"</t>
  </si>
  <si>
    <t>Техническое диагностирование лифтов подъезды № 4, 5, согласно договора № 267 от 01.07.11г. с АНО ИКЦ "Котлонадзор" (учтено в подомовом отчете за 2011 год)</t>
  </si>
  <si>
    <t>Капитальный ремонт лифтового оборудования подъезды № 4, 5. В том числе:</t>
  </si>
  <si>
    <t>Капитальный ремонт лифтового оборудования подъезды № 4, 5 средствами субсидии</t>
  </si>
  <si>
    <t>Разработка проектно-сметной документации для замены лифтового оборудования подъезды № 4, 5</t>
  </si>
  <si>
    <t>1.4.</t>
  </si>
  <si>
    <t>Договор № 418 на оказание услуг по приему платежей от населения от 16.11.05г. с ФГУП "Почта России"</t>
  </si>
  <si>
    <t>Договор № 28 по приему платежей от населения от 23.07.08г. с ЗАО "Томсктелеком"</t>
  </si>
  <si>
    <t>Договор № БЦ-8616-К-078/09 по приему платежей от населения от 03.07.09г. с ОАО "Сбербанк России"</t>
  </si>
  <si>
    <t>Работа погрузчика фронтального ТО18. Уборка дворовой территории у 5 подъезда (снег с балкона). Акт №49 от 31.03.2012 г. ООО "Автомобилист"</t>
  </si>
  <si>
    <t>Работа МТЗ 82 (щетка). Уборка дворовой территории. Акт №71 от 30.04.2012 г. ООО "Автомобилист"</t>
  </si>
  <si>
    <t>Работа погрузчика фронтального ТО18. Рыхление снега для быстрого таяния снега. Акт №71 от 30.04.2012 г. ООО "Автомобилист"</t>
  </si>
  <si>
    <t xml:space="preserve">Доставка земли. По заявке кв. 184 (за домом). ИП Колосов В.Н. Акт №27 от 17.05.2012 г. </t>
  </si>
  <si>
    <t>Доставка песка в песочницу. Акт №27 от 17.05.2012 г. ИП Колосов В.Н.</t>
  </si>
  <si>
    <t>0,5 рейса</t>
  </si>
  <si>
    <t>Услуги автовышки. Акт №57 от 08.08.2012 г. ИП Колчанов Ю.А.</t>
  </si>
  <si>
    <t>Договор № 169 по приему платежей от населения от 17.09.09г. с ООО "ОЛДИ-Т" 1,5%</t>
  </si>
  <si>
    <t>Согласно тарифа подрядной организации</t>
  </si>
  <si>
    <t>Заработная плата кассира по сбору платежей</t>
  </si>
  <si>
    <t>Заработная плата бухгалтера по работе с населением с налогами</t>
  </si>
  <si>
    <t>Услуги по сбору платежей  (Договор на прием платежей от населения).</t>
  </si>
  <si>
    <t>Расчет и начисления оплаты по услугам, кассовое обслуживание.</t>
  </si>
  <si>
    <t>Паспортный стол. Прием документов на постановку на регистрационный учет по месту жительства (снятие с регистрационного учета), на получение и обмен паспортов, выдача справок о составе семьи, оформление документов в органах ФМС и др.</t>
  </si>
  <si>
    <t>Технический надзор. Технические осмотры, планирование, расчет стоимости работ (калькуляций, смет), их приемка и учет, ведение документации.</t>
  </si>
  <si>
    <t>Уборка лестничных клеток. Работа уборщика подъездов, в том числе подметание и мойка пола, лифтовых кабин при их наличии.</t>
  </si>
  <si>
    <t>Уборка придомовой территории. Работа дворника по уборке прилегающей к дому территории от мусора и снега. Сезонная косьба травы.</t>
  </si>
  <si>
    <t>Транспортные услуги.</t>
  </si>
  <si>
    <t>Услуги по обслуживанию  систем отопления, водоснабжения и водоотведения, электроснабжения.  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испытаний. Выполнение работ по заявкам населения.</t>
  </si>
  <si>
    <t>Оплата за излишне потребленное тепло за 2012 г.</t>
  </si>
  <si>
    <t>Дератизация подвальных помещений. Акт №68 от 23.04.2012 г. ООО "Дез-Сервис"</t>
  </si>
  <si>
    <t>3.2.</t>
  </si>
  <si>
    <t>Дератизация подвальных помещений. Акт №241 от 13.12.2012 г. ООО "Дез-Сервис"</t>
  </si>
  <si>
    <r>
      <t xml:space="preserve">ИП Исаева ОН. </t>
    </r>
    <r>
      <rPr>
        <i/>
        <sz val="7"/>
        <rFont val="Arial"/>
        <family val="2"/>
        <charset val="204"/>
      </rPr>
      <t>(январь, февраль, март, апрель, май, июнь, июль, август, часть сентября)</t>
    </r>
  </si>
  <si>
    <r>
      <t xml:space="preserve">Договор с ООО "Чистый Томск" </t>
    </r>
    <r>
      <rPr>
        <i/>
        <sz val="7"/>
        <rFont val="Arial"/>
        <family val="2"/>
        <charset val="204"/>
      </rPr>
      <t>(ноябрь, декабрь)</t>
    </r>
  </si>
  <si>
    <t>ООО "Спектр СБ"</t>
  </si>
  <si>
    <t xml:space="preserve">Установка доводчика на входную дверь по адресу: ул. Мокрушина, д. 24, п. 4 согласно договора 04 от 25.01.2006 г. Акт №221 от 18.03.2012 г. </t>
  </si>
  <si>
    <t xml:space="preserve">Установка доводчика на входную дверь по адресу: ул. Мокрушина, д. 24, п. 1, 2, 3 согласно договора 04 от 25.01.2006 г. Акт №450 от 09.06.2012 г. </t>
  </si>
  <si>
    <t>Договор № 918 от 01.02.09г. с ОАО "ТГК-11", ноябрь 2012 г.</t>
  </si>
  <si>
    <t>Договор № 918 от 01.02.09г. с ОАО "ТГК-11", январь 2012 г.</t>
  </si>
  <si>
    <t>Итого баланс по основным статьям</t>
  </si>
  <si>
    <t>Итого баланс финансового ЛС МКД</t>
  </si>
  <si>
    <t>Заработная плата инженера-сметчика с налогами</t>
  </si>
  <si>
    <t>4,45/4,95 - нояб., дек.</t>
  </si>
  <si>
    <t>Услуги по обслуживанию конструктивных элементов. Подготовка общего имущества в многоквартирном доме к эксплуатации в осенне-зимний и весенне-летний периоды.</t>
  </si>
  <si>
    <t>Электромонтажные работы (ремонт этажных щитков в подъезде кв. № 131)</t>
  </si>
  <si>
    <t>Замена трубопровода системы водоотведения в подвале подъезда № 5, 6</t>
  </si>
  <si>
    <t>Покраска детской площадки, ограждения, скамеек на придомовой территории</t>
  </si>
  <si>
    <t>Электромонтажные работы (ремонт уличного освещения подъездов № 2, 3)</t>
  </si>
  <si>
    <t>Электромонтажные работы (ремонт освещения МОП подъезда № 1)</t>
  </si>
  <si>
    <t>Электромонтажные работы (монтаж уличного освещения подъездов № 1 - 6)</t>
  </si>
  <si>
    <t>Ремонт системы канализации и ХГВС</t>
  </si>
  <si>
    <t>Установка почтовых ящиков (стоимость почтовых ящиков 20 шт. подъезд № 3)</t>
  </si>
  <si>
    <t>Установка почтовых ящиков (стоимость почтовых ящиков 42 шт. подъезд № 4)</t>
  </si>
  <si>
    <t>ООО "Амикс"</t>
  </si>
  <si>
    <t>Установка урн поворотных из квадрата (стоимость урн 4 шт.)</t>
  </si>
  <si>
    <t>ЗАО "ТоМаг"</t>
  </si>
  <si>
    <t>Директор ООО "Мокрушинское"</t>
  </si>
  <si>
    <t>______________________/Ющенко А.Л./</t>
  </si>
  <si>
    <t>м.п.</t>
  </si>
  <si>
    <t>Отчет получен лично в руки:</t>
  </si>
  <si>
    <t>_____________________/___________________/</t>
  </si>
  <si>
    <t>Отчет принят:</t>
  </si>
  <si>
    <t>Установка почтовых ящиков в подъездах № 3, 4 (работа)</t>
  </si>
  <si>
    <t>Замена трубопровода системы теплоснабжения (подъезд №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</si>
</sst>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u/>
      <sz val="8"/>
      <name val="Arial"/>
      <family val="2"/>
      <charset val="204"/>
    </font>
    <font>
      <b/>
      <sz val="8"/>
      <name val="Arial"/>
      <family val="2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u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</font>
    <font>
      <b/>
      <i/>
      <u/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 Cyr"/>
      <charset val="204"/>
    </font>
    <font>
      <b/>
      <i/>
      <sz val="8"/>
      <name val="Arial"/>
      <family val="2"/>
      <charset val="204"/>
    </font>
    <font>
      <sz val="6"/>
      <name val="Arial"/>
      <family val="2"/>
    </font>
    <font>
      <sz val="7"/>
      <name val="Arial"/>
      <family val="2"/>
      <charset val="204"/>
    </font>
    <font>
      <i/>
      <sz val="6"/>
      <name val="Arial"/>
      <family val="2"/>
      <charset val="204"/>
    </font>
    <font>
      <sz val="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9">
    <xf numFmtId="0" fontId="0" fillId="0" borderId="0" xfId="0"/>
    <xf numFmtId="0" fontId="4" fillId="0" borderId="0" xfId="1" applyFont="1"/>
    <xf numFmtId="0" fontId="6" fillId="0" borderId="0" xfId="1" applyFont="1" applyAlignment="1">
      <alignment horizontal="left"/>
    </xf>
    <xf numFmtId="3" fontId="4" fillId="0" borderId="0" xfId="1" applyNumberFormat="1" applyFont="1"/>
    <xf numFmtId="2" fontId="4" fillId="0" borderId="0" xfId="1" applyNumberFormat="1" applyFont="1"/>
    <xf numFmtId="3" fontId="4" fillId="0" borderId="0" xfId="1" applyNumberFormat="1" applyFont="1" applyBorder="1" applyAlignment="1">
      <alignment horizontal="center" vertical="center" wrapText="1"/>
    </xf>
    <xf numFmtId="4" fontId="4" fillId="0" borderId="0" xfId="1" applyNumberFormat="1" applyFont="1"/>
    <xf numFmtId="0" fontId="4" fillId="0" borderId="1" xfId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2" fontId="4" fillId="0" borderId="0" xfId="1" applyNumberFormat="1" applyFont="1" applyAlignment="1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/>
    <xf numFmtId="0" fontId="13" fillId="0" borderId="1" xfId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/>
    </xf>
    <xf numFmtId="2" fontId="9" fillId="0" borderId="0" xfId="1" applyNumberFormat="1" applyFont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0" xfId="1" applyFont="1" applyFill="1"/>
    <xf numFmtId="2" fontId="4" fillId="0" borderId="0" xfId="1" applyNumberFormat="1" applyFont="1" applyFill="1"/>
    <xf numFmtId="0" fontId="7" fillId="0" borderId="1" xfId="1" applyFont="1" applyBorder="1" applyAlignment="1">
      <alignment horizontal="center" vertical="center" wrapText="1"/>
    </xf>
    <xf numFmtId="0" fontId="7" fillId="0" borderId="0" xfId="1" applyFont="1"/>
    <xf numFmtId="4" fontId="7" fillId="0" borderId="0" xfId="1" applyNumberFormat="1" applyFont="1" applyFill="1"/>
    <xf numFmtId="0" fontId="7" fillId="0" borderId="0" xfId="1" applyFont="1" applyFill="1"/>
    <xf numFmtId="4" fontId="4" fillId="0" borderId="1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left"/>
    </xf>
    <xf numFmtId="0" fontId="14" fillId="0" borderId="1" xfId="1" applyFont="1" applyBorder="1" applyAlignment="1">
      <alignment vertical="center"/>
    </xf>
    <xf numFmtId="4" fontId="14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9" fillId="3" borderId="1" xfId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164" fontId="6" fillId="0" borderId="0" xfId="1" applyNumberFormat="1" applyFont="1" applyAlignment="1">
      <alignment horizontal="left"/>
    </xf>
    <xf numFmtId="164" fontId="4" fillId="0" borderId="1" xfId="1" applyNumberFormat="1" applyFont="1" applyBorder="1" applyAlignment="1">
      <alignment vertical="center"/>
    </xf>
    <xf numFmtId="164" fontId="9" fillId="3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4" fillId="0" borderId="0" xfId="1" applyNumberFormat="1" applyFont="1"/>
    <xf numFmtId="2" fontId="4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right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right"/>
    </xf>
    <xf numFmtId="2" fontId="9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right" vertical="center" wrapText="1"/>
    </xf>
    <xf numFmtId="0" fontId="4" fillId="4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horizontal="right" vertical="center"/>
    </xf>
    <xf numFmtId="2" fontId="13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2" fontId="20" fillId="0" borderId="1" xfId="0" applyNumberFormat="1" applyFont="1" applyFill="1" applyBorder="1" applyAlignment="1">
      <alignment horizontal="right"/>
    </xf>
    <xf numFmtId="0" fontId="13" fillId="0" borderId="1" xfId="1" applyFont="1" applyFill="1" applyBorder="1" applyAlignment="1">
      <alignment horizontal="center" vertical="center" wrapText="1"/>
    </xf>
    <xf numFmtId="164" fontId="21" fillId="0" borderId="1" xfId="1" applyNumberFormat="1" applyFont="1" applyFill="1" applyBorder="1" applyAlignment="1">
      <alignment horizontal="center" vertical="center"/>
    </xf>
    <xf numFmtId="0" fontId="13" fillId="0" borderId="0" xfId="1" applyFont="1"/>
    <xf numFmtId="164" fontId="13" fillId="0" borderId="1" xfId="1" applyNumberFormat="1" applyFont="1" applyFill="1" applyBorder="1" applyAlignment="1">
      <alignment horizontal="center" vertical="center"/>
    </xf>
    <xf numFmtId="4" fontId="22" fillId="0" borderId="1" xfId="1" applyNumberFormat="1" applyFont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right" vertical="center"/>
    </xf>
    <xf numFmtId="4" fontId="24" fillId="0" borderId="1" xfId="1" applyNumberFormat="1" applyFont="1" applyBorder="1" applyAlignment="1">
      <alignment horizontal="center" vertical="center" wrapText="1"/>
    </xf>
    <xf numFmtId="0" fontId="13" fillId="0" borderId="0" xfId="1" applyFont="1" applyAlignment="1">
      <alignment horizontal="left"/>
    </xf>
    <xf numFmtId="0" fontId="12" fillId="0" borderId="1" xfId="1" applyFont="1" applyFill="1" applyBorder="1" applyAlignment="1">
      <alignment horizontal="center" vertical="center" wrapText="1"/>
    </xf>
    <xf numFmtId="4" fontId="25" fillId="0" borderId="1" xfId="1" applyNumberFormat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12" fillId="0" borderId="0" xfId="1" applyFont="1"/>
    <xf numFmtId="4" fontId="23" fillId="0" borderId="1" xfId="1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/>
    <xf numFmtId="4" fontId="12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right"/>
    </xf>
    <xf numFmtId="4" fontId="4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vertical="center" wrapText="1"/>
    </xf>
    <xf numFmtId="4" fontId="13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2" fontId="4" fillId="0" borderId="1" xfId="1" applyNumberFormat="1" applyFont="1" applyBorder="1" applyAlignment="1">
      <alignment horizontal="right" vertical="center"/>
    </xf>
    <xf numFmtId="4" fontId="17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right" vertical="center"/>
    </xf>
    <xf numFmtId="2" fontId="9" fillId="0" borderId="2" xfId="1" applyNumberFormat="1" applyFont="1" applyFill="1" applyBorder="1" applyAlignment="1">
      <alignment horizontal="right" vertical="center"/>
    </xf>
    <xf numFmtId="2" fontId="9" fillId="0" borderId="4" xfId="1" applyNumberFormat="1" applyFont="1" applyFill="1" applyBorder="1" applyAlignment="1">
      <alignment horizontal="right" vertical="center"/>
    </xf>
    <xf numFmtId="2" fontId="7" fillId="0" borderId="2" xfId="1" applyNumberFormat="1" applyFont="1" applyFill="1" applyBorder="1" applyAlignment="1">
      <alignment horizontal="right" vertical="center"/>
    </xf>
    <xf numFmtId="2" fontId="7" fillId="0" borderId="4" xfId="1" applyNumberFormat="1" applyFont="1" applyFill="1" applyBorder="1" applyAlignment="1">
      <alignment horizontal="right" vertical="center"/>
    </xf>
    <xf numFmtId="2" fontId="13" fillId="0" borderId="2" xfId="1" applyNumberFormat="1" applyFont="1" applyFill="1" applyBorder="1" applyAlignment="1">
      <alignment horizontal="right" vertical="center"/>
    </xf>
    <xf numFmtId="2" fontId="13" fillId="0" borderId="4" xfId="1" applyNumberFormat="1" applyFont="1" applyFill="1" applyBorder="1" applyAlignment="1">
      <alignment horizontal="right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right" vertical="center"/>
    </xf>
    <xf numFmtId="2" fontId="4" fillId="0" borderId="4" xfId="1" applyNumberFormat="1" applyFont="1" applyBorder="1" applyAlignment="1">
      <alignment horizontal="right" vertical="center"/>
    </xf>
    <xf numFmtId="0" fontId="9" fillId="4" borderId="1" xfId="1" applyFont="1" applyFill="1" applyBorder="1" applyAlignment="1">
      <alignment horizontal="left" wrapText="1"/>
    </xf>
    <xf numFmtId="0" fontId="9" fillId="4" borderId="1" xfId="1" applyFont="1" applyFill="1" applyBorder="1" applyAlignment="1">
      <alignment horizontal="left"/>
    </xf>
    <xf numFmtId="49" fontId="4" fillId="4" borderId="1" xfId="1" applyNumberFormat="1" applyFont="1" applyFill="1" applyBorder="1" applyAlignment="1">
      <alignment horizontal="left"/>
    </xf>
    <xf numFmtId="49" fontId="13" fillId="4" borderId="1" xfId="1" applyNumberFormat="1" applyFont="1" applyFill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4" fontId="9" fillId="0" borderId="1" xfId="1" applyNumberFormat="1" applyFont="1" applyBorder="1" applyAlignment="1">
      <alignment horizontal="right"/>
    </xf>
    <xf numFmtId="4" fontId="13" fillId="0" borderId="1" xfId="1" applyNumberFormat="1" applyFont="1" applyBorder="1" applyAlignment="1">
      <alignment horizontal="right"/>
    </xf>
    <xf numFmtId="0" fontId="4" fillId="4" borderId="1" xfId="1" applyFont="1" applyFill="1" applyBorder="1" applyAlignment="1">
      <alignment horizontal="left"/>
    </xf>
    <xf numFmtId="2" fontId="4" fillId="0" borderId="1" xfId="1" applyNumberFormat="1" applyFont="1" applyBorder="1" applyAlignment="1">
      <alignment horizontal="right" vertical="center"/>
    </xf>
    <xf numFmtId="49" fontId="13" fillId="4" borderId="2" xfId="1" applyNumberFormat="1" applyFont="1" applyFill="1" applyBorder="1" applyAlignment="1">
      <alignment horizontal="right"/>
    </xf>
    <xf numFmtId="49" fontId="13" fillId="4" borderId="4" xfId="1" applyNumberFormat="1" applyFont="1" applyFill="1" applyBorder="1" applyAlignment="1">
      <alignment horizontal="right"/>
    </xf>
    <xf numFmtId="49" fontId="4" fillId="4" borderId="2" xfId="1" applyNumberFormat="1" applyFont="1" applyFill="1" applyBorder="1" applyAlignment="1">
      <alignment horizontal="left"/>
    </xf>
    <xf numFmtId="49" fontId="4" fillId="4" borderId="4" xfId="1" applyNumberFormat="1" applyFont="1" applyFill="1" applyBorder="1" applyAlignment="1">
      <alignment horizontal="left"/>
    </xf>
    <xf numFmtId="2" fontId="8" fillId="0" borderId="4" xfId="0" applyNumberFormat="1" applyFont="1" applyFill="1" applyBorder="1" applyAlignment="1">
      <alignment horizontal="right"/>
    </xf>
    <xf numFmtId="2" fontId="10" fillId="0" borderId="4" xfId="0" applyNumberFormat="1" applyFont="1" applyFill="1" applyBorder="1" applyAlignment="1">
      <alignment horizontal="right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4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right" vertical="center"/>
    </xf>
    <xf numFmtId="2" fontId="4" fillId="0" borderId="4" xfId="1" applyNumberFormat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2" fillId="0" borderId="3" xfId="1" applyFont="1" applyBorder="1" applyAlignment="1">
      <alignment vertical="center" wrapText="1"/>
    </xf>
    <xf numFmtId="0" fontId="7" fillId="3" borderId="2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vertical="center" wrapText="1"/>
    </xf>
    <xf numFmtId="0" fontId="18" fillId="2" borderId="2" xfId="1" applyFont="1" applyFill="1" applyBorder="1" applyAlignment="1">
      <alignment horizontal="left" vertical="center"/>
    </xf>
    <xf numFmtId="0" fontId="18" fillId="2" borderId="3" xfId="1" applyFont="1" applyFill="1" applyBorder="1" applyAlignment="1">
      <alignment horizontal="left" vertical="center"/>
    </xf>
    <xf numFmtId="0" fontId="18" fillId="2" borderId="4" xfId="1" applyFont="1" applyFill="1" applyBorder="1" applyAlignment="1">
      <alignment horizontal="left" vertical="center"/>
    </xf>
    <xf numFmtId="0" fontId="4" fillId="0" borderId="2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9" fillId="3" borderId="2" xfId="1" applyFont="1" applyFill="1" applyBorder="1" applyAlignment="1">
      <alignment vertical="center" wrapText="1"/>
    </xf>
    <xf numFmtId="0" fontId="9" fillId="3" borderId="3" xfId="1" applyFont="1" applyFill="1" applyBorder="1" applyAlignment="1">
      <alignment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8" fillId="4" borderId="2" xfId="1" applyFont="1" applyFill="1" applyBorder="1" applyAlignment="1">
      <alignment horizontal="left" vertical="center"/>
    </xf>
    <xf numFmtId="0" fontId="18" fillId="4" borderId="3" xfId="1" applyFont="1" applyFill="1" applyBorder="1" applyAlignment="1">
      <alignment horizontal="left" vertical="center"/>
    </xf>
    <xf numFmtId="0" fontId="18" fillId="4" borderId="4" xfId="1" applyFont="1" applyFill="1" applyBorder="1" applyAlignment="1">
      <alignment horizontal="left" vertical="center"/>
    </xf>
    <xf numFmtId="0" fontId="13" fillId="0" borderId="2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  <xf numFmtId="0" fontId="9" fillId="4" borderId="2" xfId="1" applyFont="1" applyFill="1" applyBorder="1" applyAlignment="1">
      <alignment horizontal="left"/>
    </xf>
    <xf numFmtId="0" fontId="9" fillId="4" borderId="4" xfId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4" fontId="4" fillId="0" borderId="2" xfId="1" applyNumberFormat="1" applyFont="1" applyBorder="1" applyAlignment="1">
      <alignment horizontal="right"/>
    </xf>
    <xf numFmtId="0" fontId="4" fillId="0" borderId="4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4" fontId="4" fillId="0" borderId="4" xfId="1" applyNumberFormat="1" applyFont="1" applyBorder="1" applyAlignment="1">
      <alignment horizontal="right"/>
    </xf>
    <xf numFmtId="0" fontId="4" fillId="0" borderId="4" xfId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9" fillId="4" borderId="4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left" wrapText="1"/>
    </xf>
    <xf numFmtId="0" fontId="9" fillId="4" borderId="4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vertical="center" wrapText="1"/>
    </xf>
    <xf numFmtId="0" fontId="4" fillId="0" borderId="4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</cellXfs>
  <cellStyles count="2">
    <cellStyle name="Обычный" xfId="0" builtinId="0"/>
    <cellStyle name="Обычный_Затраты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tabSelected="1" topLeftCell="A89" zoomScaleNormal="100" workbookViewId="0">
      <selection activeCell="A126" sqref="A126:M126"/>
    </sheetView>
  </sheetViews>
  <sheetFormatPr defaultRowHeight="11.25" x14ac:dyDescent="0.2"/>
  <cols>
    <col min="1" max="1" width="6.85546875" style="1" customWidth="1"/>
    <col min="2" max="2" width="22.85546875" style="1" customWidth="1"/>
    <col min="3" max="3" width="6" style="1" customWidth="1"/>
    <col min="4" max="4" width="11.140625" style="1" customWidth="1"/>
    <col min="5" max="5" width="8" style="1" customWidth="1"/>
    <col min="6" max="6" width="5" style="1" customWidth="1"/>
    <col min="7" max="7" width="5.140625" style="1" customWidth="1"/>
    <col min="8" max="8" width="6.5703125" style="1" customWidth="1"/>
    <col min="9" max="9" width="14" style="1" customWidth="1"/>
    <col min="10" max="10" width="13.42578125" style="33" customWidth="1"/>
    <col min="11" max="11" width="9.140625" style="1"/>
    <col min="12" max="12" width="10" style="44" customWidth="1"/>
    <col min="13" max="13" width="10.85546875" style="3" customWidth="1"/>
    <col min="14" max="14" width="10.42578125" style="1" customWidth="1"/>
    <col min="15" max="17" width="9.140625" style="1"/>
    <col min="18" max="18" width="10.5703125" style="1" bestFit="1" customWidth="1"/>
    <col min="19" max="16384" width="9.140625" style="1"/>
  </cols>
  <sheetData>
    <row r="1" spans="1:18" ht="15.75" x14ac:dyDescent="0.2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8" ht="15.75" x14ac:dyDescent="0.25">
      <c r="A2" s="166" t="s">
        <v>116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8" ht="15" x14ac:dyDescent="0.2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8" ht="12" x14ac:dyDescent="0.2">
      <c r="A4" s="168" t="s">
        <v>82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8" x14ac:dyDescent="0.2">
      <c r="J5" s="30"/>
      <c r="K5" s="2"/>
      <c r="L5" s="40"/>
    </row>
    <row r="6" spans="1:18" x14ac:dyDescent="0.2">
      <c r="A6" s="153" t="s">
        <v>1</v>
      </c>
      <c r="B6" s="175"/>
      <c r="C6" s="176" t="s">
        <v>2</v>
      </c>
      <c r="D6" s="176"/>
      <c r="E6" s="176" t="s">
        <v>3</v>
      </c>
      <c r="F6" s="176"/>
      <c r="G6" s="177" t="s">
        <v>4</v>
      </c>
      <c r="H6" s="178"/>
      <c r="I6" s="56" t="s">
        <v>83</v>
      </c>
      <c r="J6" s="56" t="s">
        <v>84</v>
      </c>
      <c r="K6" s="56" t="s">
        <v>85</v>
      </c>
      <c r="L6" s="56" t="s">
        <v>86</v>
      </c>
      <c r="M6" s="56" t="s">
        <v>87</v>
      </c>
      <c r="N6" s="56" t="s">
        <v>88</v>
      </c>
      <c r="O6" s="54"/>
      <c r="P6" s="54"/>
    </row>
    <row r="7" spans="1:18" x14ac:dyDescent="0.2">
      <c r="A7" s="179" t="s">
        <v>69</v>
      </c>
      <c r="B7" s="180"/>
      <c r="C7" s="131">
        <v>-134654.26999999999</v>
      </c>
      <c r="D7" s="132"/>
      <c r="E7" s="131">
        <v>913530.14</v>
      </c>
      <c r="F7" s="132"/>
      <c r="G7" s="131">
        <v>603994.4</v>
      </c>
      <c r="H7" s="132"/>
      <c r="I7" s="57">
        <v>-134654.26999999999</v>
      </c>
      <c r="J7" s="63">
        <v>-3023.78</v>
      </c>
      <c r="K7" s="57">
        <v>-652.30999999999995</v>
      </c>
      <c r="L7" s="63">
        <v>-25634.880000000001</v>
      </c>
      <c r="M7" s="57">
        <v>-730.61</v>
      </c>
      <c r="N7" s="63">
        <v>-1055.44</v>
      </c>
      <c r="O7" s="55"/>
      <c r="P7" s="55"/>
    </row>
    <row r="8" spans="1:18" ht="12.75" x14ac:dyDescent="0.2">
      <c r="A8" s="115" t="s">
        <v>74</v>
      </c>
      <c r="B8" s="115"/>
      <c r="C8" s="103">
        <f>SUM(C9,C10,C12)</f>
        <v>642208.48</v>
      </c>
      <c r="D8" s="128"/>
      <c r="E8" s="103">
        <f>SUM(E9,E10,E12)</f>
        <v>561232.11</v>
      </c>
      <c r="F8" s="128"/>
      <c r="G8" s="103">
        <f>SUM(G9,G10,G12)</f>
        <v>188348.66</v>
      </c>
      <c r="H8" s="104"/>
      <c r="I8" s="58">
        <f>SUM(I9,I10,I12)</f>
        <v>642208.48</v>
      </c>
      <c r="J8" s="62">
        <v>77939.31</v>
      </c>
      <c r="K8" s="58">
        <v>321324.7</v>
      </c>
      <c r="L8" s="62">
        <v>321311.35999999999</v>
      </c>
      <c r="M8" s="58">
        <v>30576</v>
      </c>
      <c r="N8" s="62">
        <v>58565</v>
      </c>
      <c r="O8" s="55"/>
      <c r="P8" s="55"/>
      <c r="R8" s="4"/>
    </row>
    <row r="9" spans="1:18" x14ac:dyDescent="0.2">
      <c r="A9" s="125" t="s">
        <v>77</v>
      </c>
      <c r="B9" s="126"/>
      <c r="C9" s="131">
        <f t="shared" ref="C9:C19" si="0">SUM(I9)</f>
        <v>641104.48</v>
      </c>
      <c r="D9" s="132"/>
      <c r="E9" s="131">
        <v>560272.11</v>
      </c>
      <c r="F9" s="132"/>
      <c r="G9" s="131">
        <v>188012.66</v>
      </c>
      <c r="H9" s="132"/>
      <c r="I9" s="57">
        <v>641104.48</v>
      </c>
      <c r="J9" s="57">
        <v>77939.31</v>
      </c>
      <c r="K9" s="57">
        <v>321324.7</v>
      </c>
      <c r="L9" s="57">
        <v>321311.35999999999</v>
      </c>
      <c r="M9" s="57">
        <v>30576</v>
      </c>
      <c r="N9" s="57">
        <v>58565</v>
      </c>
      <c r="O9" s="55"/>
      <c r="P9" s="55"/>
      <c r="R9" s="4"/>
    </row>
    <row r="10" spans="1:18" x14ac:dyDescent="0.2">
      <c r="A10" s="125" t="s">
        <v>78</v>
      </c>
      <c r="B10" s="126"/>
      <c r="C10" s="131">
        <v>1104</v>
      </c>
      <c r="D10" s="132"/>
      <c r="E10" s="131">
        <f>SUM(E11)</f>
        <v>960</v>
      </c>
      <c r="F10" s="132"/>
      <c r="G10" s="131">
        <f>SUM(G11)</f>
        <v>336</v>
      </c>
      <c r="H10" s="132"/>
      <c r="I10" s="57">
        <v>1104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5"/>
      <c r="P10" s="55"/>
      <c r="R10" s="4"/>
    </row>
    <row r="11" spans="1:18" x14ac:dyDescent="0.2">
      <c r="A11" s="123" t="s">
        <v>7</v>
      </c>
      <c r="B11" s="124"/>
      <c r="C11" s="107">
        <v>1104</v>
      </c>
      <c r="D11" s="108"/>
      <c r="E11" s="107">
        <v>960</v>
      </c>
      <c r="F11" s="108"/>
      <c r="G11" s="107">
        <v>336</v>
      </c>
      <c r="H11" s="108"/>
      <c r="I11" s="59">
        <v>1104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5"/>
      <c r="P11" s="55"/>
      <c r="R11" s="4"/>
    </row>
    <row r="12" spans="1:18" x14ac:dyDescent="0.2">
      <c r="A12" s="125" t="s">
        <v>79</v>
      </c>
      <c r="B12" s="126"/>
      <c r="C12" s="131">
        <v>0</v>
      </c>
      <c r="D12" s="132"/>
      <c r="E12" s="131">
        <f>SUM(E13:F15)</f>
        <v>0</v>
      </c>
      <c r="F12" s="132"/>
      <c r="G12" s="131">
        <f>SUM(G13:H15)</f>
        <v>0</v>
      </c>
      <c r="H12" s="132"/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5"/>
      <c r="P12" s="55"/>
      <c r="R12" s="4"/>
    </row>
    <row r="13" spans="1:18" x14ac:dyDescent="0.2">
      <c r="A13" s="123" t="s">
        <v>5</v>
      </c>
      <c r="B13" s="124"/>
      <c r="C13" s="107">
        <v>0</v>
      </c>
      <c r="D13" s="108"/>
      <c r="E13" s="107">
        <f>SUM(I13)</f>
        <v>0</v>
      </c>
      <c r="F13" s="108"/>
      <c r="G13" s="107">
        <v>0</v>
      </c>
      <c r="H13" s="108"/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5"/>
      <c r="P13" s="55"/>
      <c r="R13" s="4"/>
    </row>
    <row r="14" spans="1:18" x14ac:dyDescent="0.2">
      <c r="A14" s="123" t="s">
        <v>6</v>
      </c>
      <c r="B14" s="124"/>
      <c r="C14" s="107">
        <v>0</v>
      </c>
      <c r="D14" s="108"/>
      <c r="E14" s="107">
        <f>SUM(I14)</f>
        <v>0</v>
      </c>
      <c r="F14" s="108"/>
      <c r="G14" s="107">
        <v>0</v>
      </c>
      <c r="H14" s="108"/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5"/>
      <c r="P14" s="55"/>
      <c r="R14" s="4"/>
    </row>
    <row r="15" spans="1:18" x14ac:dyDescent="0.2">
      <c r="A15" s="123" t="s">
        <v>8</v>
      </c>
      <c r="B15" s="124"/>
      <c r="C15" s="107">
        <v>0</v>
      </c>
      <c r="D15" s="108"/>
      <c r="E15" s="107">
        <f>SUM(I15)</f>
        <v>0</v>
      </c>
      <c r="F15" s="108"/>
      <c r="G15" s="107">
        <v>0</v>
      </c>
      <c r="H15" s="108"/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5"/>
      <c r="P15" s="55"/>
      <c r="R15" s="4"/>
    </row>
    <row r="16" spans="1:18" ht="12.75" x14ac:dyDescent="0.2">
      <c r="A16" s="115" t="s">
        <v>76</v>
      </c>
      <c r="B16" s="115"/>
      <c r="C16" s="103">
        <f>SUM(C17,C18,C20)</f>
        <v>651752.87</v>
      </c>
      <c r="D16" s="128"/>
      <c r="E16" s="103">
        <f>SUM(E17,E18,E20)</f>
        <v>573333.84</v>
      </c>
      <c r="F16" s="128"/>
      <c r="G16" s="103">
        <f>SUM(G17,G18,G20)</f>
        <v>188502.7</v>
      </c>
      <c r="H16" s="104"/>
      <c r="I16" s="58">
        <f>SUM(I17,I18,I20)</f>
        <v>651752.87</v>
      </c>
      <c r="J16" s="62">
        <v>78950.740000000005</v>
      </c>
      <c r="K16" s="58">
        <v>326303.93</v>
      </c>
      <c r="L16" s="62">
        <v>324152.19</v>
      </c>
      <c r="M16" s="58">
        <v>30853.11</v>
      </c>
      <c r="N16" s="62">
        <v>58338.47</v>
      </c>
      <c r="O16" s="55"/>
      <c r="P16" s="55"/>
      <c r="R16" s="4"/>
    </row>
    <row r="17" spans="1:18" x14ac:dyDescent="0.2">
      <c r="A17" s="125" t="s">
        <v>77</v>
      </c>
      <c r="B17" s="126"/>
      <c r="C17" s="131">
        <f t="shared" si="0"/>
        <v>651752.87</v>
      </c>
      <c r="D17" s="132"/>
      <c r="E17" s="131">
        <v>573333.84</v>
      </c>
      <c r="F17" s="132"/>
      <c r="G17" s="131">
        <v>188502.7</v>
      </c>
      <c r="H17" s="132"/>
      <c r="I17" s="57">
        <v>651752.87</v>
      </c>
      <c r="J17" s="57">
        <v>78950.740000000005</v>
      </c>
      <c r="K17" s="57">
        <v>326303.93</v>
      </c>
      <c r="L17" s="57">
        <v>324152.19</v>
      </c>
      <c r="M17" s="57">
        <v>30853.11</v>
      </c>
      <c r="N17" s="57">
        <v>58338.47</v>
      </c>
      <c r="O17" s="55"/>
      <c r="P17" s="55"/>
      <c r="R17" s="4"/>
    </row>
    <row r="18" spans="1:18" x14ac:dyDescent="0.2">
      <c r="A18" s="125" t="s">
        <v>78</v>
      </c>
      <c r="B18" s="126"/>
      <c r="C18" s="131">
        <f t="shared" si="0"/>
        <v>0</v>
      </c>
      <c r="D18" s="132"/>
      <c r="E18" s="131">
        <f>SUM(E19)</f>
        <v>0</v>
      </c>
      <c r="F18" s="132"/>
      <c r="G18" s="131">
        <f>SUM(G19)</f>
        <v>0</v>
      </c>
      <c r="H18" s="132"/>
      <c r="I18" s="57">
        <f>SUM(I19)</f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5"/>
      <c r="P18" s="55"/>
      <c r="R18" s="4"/>
    </row>
    <row r="19" spans="1:18" x14ac:dyDescent="0.2">
      <c r="A19" s="123" t="s">
        <v>7</v>
      </c>
      <c r="B19" s="124"/>
      <c r="C19" s="107">
        <f t="shared" si="0"/>
        <v>0</v>
      </c>
      <c r="D19" s="108"/>
      <c r="E19" s="107">
        <v>0</v>
      </c>
      <c r="F19" s="108"/>
      <c r="G19" s="107">
        <v>0</v>
      </c>
      <c r="H19" s="108"/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5"/>
      <c r="P19" s="55"/>
      <c r="R19" s="4"/>
    </row>
    <row r="20" spans="1:18" x14ac:dyDescent="0.2">
      <c r="A20" s="125" t="s">
        <v>79</v>
      </c>
      <c r="B20" s="126"/>
      <c r="C20" s="131">
        <v>0</v>
      </c>
      <c r="D20" s="132"/>
      <c r="E20" s="131">
        <f>SUM(E21:F23)</f>
        <v>0</v>
      </c>
      <c r="F20" s="132"/>
      <c r="G20" s="131">
        <f>SUM(G21:H23)</f>
        <v>0</v>
      </c>
      <c r="H20" s="132"/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5"/>
      <c r="P20" s="55"/>
      <c r="R20" s="4"/>
    </row>
    <row r="21" spans="1:18" x14ac:dyDescent="0.2">
      <c r="A21" s="123" t="s">
        <v>5</v>
      </c>
      <c r="B21" s="124"/>
      <c r="C21" s="107">
        <v>0</v>
      </c>
      <c r="D21" s="108"/>
      <c r="E21" s="107">
        <f>SUM(I21)</f>
        <v>0</v>
      </c>
      <c r="F21" s="108"/>
      <c r="G21" s="107">
        <v>0</v>
      </c>
      <c r="H21" s="108"/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5"/>
      <c r="P21" s="55"/>
      <c r="R21" s="4"/>
    </row>
    <row r="22" spans="1:18" x14ac:dyDescent="0.2">
      <c r="A22" s="123" t="s">
        <v>6</v>
      </c>
      <c r="B22" s="124"/>
      <c r="C22" s="107">
        <v>0</v>
      </c>
      <c r="D22" s="108"/>
      <c r="E22" s="107">
        <f>SUM(I22)</f>
        <v>0</v>
      </c>
      <c r="F22" s="108"/>
      <c r="G22" s="107">
        <v>0</v>
      </c>
      <c r="H22" s="108"/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5"/>
      <c r="P22" s="55"/>
      <c r="R22" s="4"/>
    </row>
    <row r="23" spans="1:18" x14ac:dyDescent="0.2">
      <c r="A23" s="123" t="s">
        <v>8</v>
      </c>
      <c r="B23" s="124"/>
      <c r="C23" s="107">
        <v>0</v>
      </c>
      <c r="D23" s="108"/>
      <c r="E23" s="107">
        <f>SUM(I23)</f>
        <v>0</v>
      </c>
      <c r="F23" s="108"/>
      <c r="G23" s="107">
        <v>0</v>
      </c>
      <c r="H23" s="108"/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5"/>
      <c r="P23" s="55"/>
      <c r="R23" s="4"/>
    </row>
    <row r="24" spans="1:18" ht="12.75" x14ac:dyDescent="0.2">
      <c r="A24" s="115" t="s">
        <v>80</v>
      </c>
      <c r="B24" s="115"/>
      <c r="C24" s="103">
        <f>SUM(I24)</f>
        <v>720555.67800000007</v>
      </c>
      <c r="D24" s="128"/>
      <c r="E24" s="103">
        <f>SUM(M125)</f>
        <v>680521.48</v>
      </c>
      <c r="F24" s="128"/>
      <c r="G24" s="103">
        <f>SUM(M132)</f>
        <v>62573.52</v>
      </c>
      <c r="H24" s="104"/>
      <c r="I24" s="58">
        <f>SUM(M109)</f>
        <v>720555.67800000007</v>
      </c>
      <c r="J24" s="62">
        <v>77939.31</v>
      </c>
      <c r="K24" s="58">
        <v>321324.7</v>
      </c>
      <c r="L24" s="62">
        <v>321311.35999999999</v>
      </c>
      <c r="M24" s="58">
        <v>30576</v>
      </c>
      <c r="N24" s="62">
        <v>58565</v>
      </c>
      <c r="O24" s="55"/>
      <c r="P24" s="55"/>
    </row>
    <row r="25" spans="1:18" ht="12.75" x14ac:dyDescent="0.2">
      <c r="A25" s="115" t="s">
        <v>75</v>
      </c>
      <c r="B25" s="115"/>
      <c r="C25" s="105">
        <f>SUM(I25)</f>
        <v>-203457.0780000001</v>
      </c>
      <c r="D25" s="127"/>
      <c r="E25" s="105">
        <f>SUM(E7,E16)-E24</f>
        <v>806342.5</v>
      </c>
      <c r="F25" s="127"/>
      <c r="G25" s="105">
        <f>SUM(G7,G16)-G24</f>
        <v>729923.58000000007</v>
      </c>
      <c r="H25" s="106"/>
      <c r="I25" s="60">
        <f t="shared" ref="I25:N25" si="1">SUM(I7,I16)-I24</f>
        <v>-203457.0780000001</v>
      </c>
      <c r="J25" s="64">
        <f t="shared" si="1"/>
        <v>-2012.3499999999913</v>
      </c>
      <c r="K25" s="60">
        <f t="shared" si="1"/>
        <v>4326.9199999999837</v>
      </c>
      <c r="L25" s="64">
        <f t="shared" si="1"/>
        <v>-22794.049999999988</v>
      </c>
      <c r="M25" s="64">
        <f t="shared" si="1"/>
        <v>-453.5</v>
      </c>
      <c r="N25" s="64">
        <f t="shared" si="1"/>
        <v>-1281.9700000000012</v>
      </c>
      <c r="O25" s="52"/>
      <c r="P25" s="53"/>
      <c r="Q25" s="3"/>
    </row>
    <row r="26" spans="1:18" x14ac:dyDescent="0.2">
      <c r="A26" s="164" t="s">
        <v>81</v>
      </c>
      <c r="B26" s="165"/>
      <c r="C26" s="105">
        <v>0</v>
      </c>
      <c r="D26" s="106"/>
      <c r="E26" s="105">
        <f>SUM(E25+C25)</f>
        <v>602885.4219999999</v>
      </c>
      <c r="F26" s="106"/>
      <c r="G26" s="105">
        <f>SUM(G25)</f>
        <v>729923.58000000007</v>
      </c>
      <c r="H26" s="106"/>
      <c r="I26" s="61"/>
      <c r="J26" s="61"/>
      <c r="K26" s="61"/>
      <c r="L26" s="61"/>
      <c r="M26" s="61"/>
      <c r="N26" s="61"/>
      <c r="O26" s="52"/>
      <c r="P26" s="53"/>
      <c r="Q26" s="3"/>
    </row>
    <row r="27" spans="1:18" x14ac:dyDescent="0.2">
      <c r="A27" s="164" t="s">
        <v>158</v>
      </c>
      <c r="B27" s="165"/>
      <c r="C27" s="129"/>
      <c r="D27" s="130"/>
      <c r="E27" s="129"/>
      <c r="F27" s="130"/>
      <c r="G27" s="105">
        <f>SUM(C26:H26)</f>
        <v>1332809.0019999999</v>
      </c>
      <c r="H27" s="106"/>
      <c r="I27" s="61"/>
      <c r="J27" s="61"/>
      <c r="K27" s="61"/>
      <c r="L27" s="61"/>
      <c r="M27" s="61"/>
      <c r="N27" s="60">
        <v>-22214.95</v>
      </c>
      <c r="O27" s="45"/>
      <c r="P27" s="46"/>
      <c r="Q27" s="3"/>
    </row>
    <row r="28" spans="1:18" x14ac:dyDescent="0.2">
      <c r="A28" s="164" t="s">
        <v>159</v>
      </c>
      <c r="B28" s="165"/>
      <c r="C28" s="129"/>
      <c r="D28" s="130"/>
      <c r="E28" s="129"/>
      <c r="F28" s="130"/>
      <c r="G28" s="105">
        <f>SUM(G27+N27)</f>
        <v>1310594.0519999999</v>
      </c>
      <c r="H28" s="106"/>
      <c r="I28" s="61"/>
      <c r="J28" s="61"/>
      <c r="K28" s="61"/>
      <c r="L28" s="61"/>
      <c r="M28" s="61"/>
      <c r="N28" s="60"/>
      <c r="O28" s="45"/>
      <c r="P28" s="46"/>
      <c r="Q28" s="3"/>
    </row>
    <row r="29" spans="1:18" x14ac:dyDescent="0.2">
      <c r="A29" s="121" t="s">
        <v>9</v>
      </c>
      <c r="B29" s="121"/>
      <c r="C29" s="122" t="s">
        <v>161</v>
      </c>
      <c r="D29" s="122"/>
      <c r="E29" s="122">
        <v>3.81</v>
      </c>
      <c r="F29" s="122"/>
      <c r="G29" s="112">
        <v>1.4</v>
      </c>
      <c r="H29" s="113"/>
      <c r="I29" s="95">
        <v>4.45</v>
      </c>
      <c r="J29" s="95">
        <v>0.53</v>
      </c>
      <c r="K29" s="95">
        <v>62.74</v>
      </c>
      <c r="L29" s="95">
        <v>2.29</v>
      </c>
      <c r="M29" s="95">
        <v>50</v>
      </c>
      <c r="N29" s="95">
        <v>12</v>
      </c>
      <c r="O29" s="5"/>
      <c r="P29" s="5"/>
    </row>
    <row r="30" spans="1:18" x14ac:dyDescent="0.2">
      <c r="A30" s="169" t="s">
        <v>71</v>
      </c>
      <c r="B30" s="170"/>
      <c r="C30" s="171">
        <f>SUM(L109)</f>
        <v>4.8999313314597384</v>
      </c>
      <c r="D30" s="172"/>
      <c r="E30" s="118">
        <f>SUM(L125)</f>
        <v>4.627690299851265</v>
      </c>
      <c r="F30" s="173"/>
      <c r="G30" s="171">
        <f>SUM(L132)</f>
        <v>0.42551319839536755</v>
      </c>
      <c r="H30" s="174"/>
      <c r="I30" s="93">
        <f>SUM(C30)</f>
        <v>4.8999313314597384</v>
      </c>
      <c r="J30" s="94"/>
      <c r="K30" s="93"/>
      <c r="L30" s="94"/>
      <c r="M30" s="93"/>
      <c r="N30" s="94"/>
      <c r="O30" s="5"/>
      <c r="P30" s="5"/>
    </row>
    <row r="31" spans="1:18" x14ac:dyDescent="0.2">
      <c r="A31" s="90"/>
      <c r="B31" s="90"/>
      <c r="C31" s="89"/>
      <c r="D31" s="88"/>
      <c r="E31" s="89"/>
      <c r="F31" s="88"/>
      <c r="G31" s="89"/>
      <c r="H31" s="89"/>
      <c r="I31" s="89"/>
      <c r="J31" s="88"/>
      <c r="K31" s="89"/>
      <c r="L31" s="88"/>
      <c r="M31" s="89"/>
      <c r="N31" s="88"/>
      <c r="O31" s="5"/>
      <c r="P31" s="5"/>
    </row>
    <row r="32" spans="1:18" x14ac:dyDescent="0.2">
      <c r="A32" s="114" t="s">
        <v>69</v>
      </c>
      <c r="B32" s="114"/>
      <c r="C32" s="118">
        <v>355792.68</v>
      </c>
      <c r="D32" s="118"/>
      <c r="E32" s="89"/>
      <c r="F32" s="88"/>
      <c r="G32" s="89"/>
      <c r="H32" s="89"/>
      <c r="I32" s="89"/>
      <c r="J32" s="88"/>
      <c r="K32" s="89"/>
      <c r="L32" s="88"/>
      <c r="M32" s="89"/>
      <c r="N32" s="88"/>
      <c r="O32" s="5"/>
      <c r="P32" s="5"/>
    </row>
    <row r="33" spans="1:19" x14ac:dyDescent="0.2">
      <c r="A33" s="115" t="s">
        <v>74</v>
      </c>
      <c r="B33" s="115"/>
      <c r="C33" s="119">
        <v>188590.24</v>
      </c>
      <c r="D33" s="119"/>
      <c r="E33" s="89"/>
      <c r="F33" s="88"/>
      <c r="G33" s="89"/>
      <c r="H33" s="89"/>
      <c r="I33" s="89"/>
      <c r="J33" s="88"/>
      <c r="K33" s="89"/>
      <c r="L33" s="88"/>
      <c r="M33" s="89"/>
      <c r="N33" s="88"/>
      <c r="O33" s="5"/>
      <c r="P33" s="5"/>
    </row>
    <row r="34" spans="1:19" ht="12.75" customHeight="1" x14ac:dyDescent="0.2">
      <c r="A34" s="116" t="s">
        <v>79</v>
      </c>
      <c r="B34" s="116"/>
      <c r="C34" s="118"/>
      <c r="D34" s="118"/>
      <c r="E34" s="89"/>
      <c r="F34" s="88"/>
      <c r="G34" s="89"/>
      <c r="H34" s="89"/>
      <c r="I34" s="89"/>
      <c r="J34" s="88"/>
      <c r="K34" s="89"/>
      <c r="L34" s="88"/>
      <c r="M34" s="89"/>
      <c r="N34" s="88"/>
      <c r="O34" s="5"/>
      <c r="P34" s="5"/>
    </row>
    <row r="35" spans="1:19" ht="12.75" customHeight="1" x14ac:dyDescent="0.2">
      <c r="A35" s="117" t="s">
        <v>5</v>
      </c>
      <c r="B35" s="117"/>
      <c r="C35" s="120">
        <v>7610</v>
      </c>
      <c r="D35" s="120"/>
      <c r="E35" s="89"/>
      <c r="F35" s="88"/>
      <c r="G35" s="89"/>
      <c r="H35" s="89"/>
      <c r="I35" s="89"/>
      <c r="J35" s="88"/>
      <c r="K35" s="89"/>
      <c r="L35" s="88"/>
      <c r="M35" s="89"/>
      <c r="N35" s="88"/>
      <c r="O35" s="5"/>
      <c r="P35" s="5"/>
    </row>
    <row r="36" spans="1:19" ht="12.75" customHeight="1" x14ac:dyDescent="0.2">
      <c r="A36" s="117" t="s">
        <v>6</v>
      </c>
      <c r="B36" s="117"/>
      <c r="C36" s="120">
        <v>180000</v>
      </c>
      <c r="D36" s="120"/>
      <c r="E36" s="89"/>
      <c r="F36" s="88"/>
      <c r="G36" s="89"/>
      <c r="H36" s="89"/>
      <c r="I36" s="89"/>
      <c r="J36" s="88"/>
      <c r="K36" s="89"/>
      <c r="L36" s="88"/>
      <c r="M36" s="89"/>
      <c r="N36" s="88"/>
      <c r="O36" s="5"/>
      <c r="P36" s="5"/>
    </row>
    <row r="37" spans="1:19" ht="12.75" customHeight="1" x14ac:dyDescent="0.2">
      <c r="A37" s="117" t="s">
        <v>8</v>
      </c>
      <c r="B37" s="117"/>
      <c r="C37" s="120">
        <v>3600</v>
      </c>
      <c r="D37" s="120"/>
      <c r="E37" s="89"/>
      <c r="F37" s="88"/>
      <c r="G37" s="89"/>
      <c r="H37" s="89"/>
      <c r="I37" s="89"/>
      <c r="J37" s="88"/>
      <c r="K37" s="89"/>
      <c r="L37" s="88"/>
      <c r="M37" s="89"/>
      <c r="N37" s="88"/>
      <c r="O37" s="5"/>
      <c r="P37" s="5"/>
    </row>
    <row r="38" spans="1:19" ht="12.75" customHeight="1" x14ac:dyDescent="0.2">
      <c r="A38" s="115" t="s">
        <v>76</v>
      </c>
      <c r="B38" s="115"/>
      <c r="C38" s="119">
        <v>172492.68</v>
      </c>
      <c r="D38" s="119"/>
      <c r="E38" s="89"/>
      <c r="F38" s="88"/>
      <c r="G38" s="89"/>
      <c r="H38" s="89"/>
      <c r="I38" s="89"/>
      <c r="J38" s="88"/>
      <c r="K38" s="89"/>
      <c r="L38" s="88"/>
      <c r="M38" s="89"/>
      <c r="N38" s="88"/>
      <c r="O38" s="5"/>
      <c r="P38" s="5"/>
    </row>
    <row r="39" spans="1:19" ht="12.75" customHeight="1" x14ac:dyDescent="0.2">
      <c r="A39" s="116" t="s">
        <v>79</v>
      </c>
      <c r="B39" s="116"/>
      <c r="C39" s="118"/>
      <c r="D39" s="118"/>
      <c r="E39" s="89"/>
      <c r="F39" s="88"/>
      <c r="G39" s="89"/>
      <c r="H39" s="89"/>
      <c r="I39" s="89"/>
      <c r="J39" s="88"/>
      <c r="K39" s="89"/>
      <c r="L39" s="88"/>
      <c r="M39" s="89"/>
      <c r="N39" s="88"/>
      <c r="O39" s="5"/>
      <c r="P39" s="5"/>
    </row>
    <row r="40" spans="1:19" ht="12.75" customHeight="1" x14ac:dyDescent="0.2">
      <c r="A40" s="117" t="s">
        <v>5</v>
      </c>
      <c r="B40" s="117"/>
      <c r="C40" s="120">
        <v>6513</v>
      </c>
      <c r="D40" s="120"/>
      <c r="E40" s="89"/>
      <c r="F40" s="88"/>
      <c r="G40" s="89"/>
      <c r="H40" s="89"/>
      <c r="I40" s="89"/>
      <c r="J40" s="88"/>
      <c r="K40" s="89"/>
      <c r="L40" s="88"/>
      <c r="M40" s="89"/>
      <c r="N40" s="88"/>
      <c r="O40" s="5"/>
      <c r="P40" s="5"/>
    </row>
    <row r="41" spans="1:19" ht="12.75" customHeight="1" x14ac:dyDescent="0.2">
      <c r="A41" s="117" t="s">
        <v>6</v>
      </c>
      <c r="B41" s="117"/>
      <c r="C41" s="120">
        <v>180000</v>
      </c>
      <c r="D41" s="120"/>
      <c r="E41" s="89"/>
      <c r="F41" s="88"/>
      <c r="G41" s="89"/>
      <c r="H41" s="89"/>
      <c r="I41" s="89"/>
      <c r="J41" s="88"/>
      <c r="K41" s="89"/>
      <c r="L41" s="88"/>
      <c r="M41" s="89"/>
      <c r="N41" s="88"/>
      <c r="O41" s="5"/>
      <c r="P41" s="5"/>
    </row>
    <row r="42" spans="1:19" ht="12.75" customHeight="1" x14ac:dyDescent="0.2">
      <c r="A42" s="117" t="s">
        <v>8</v>
      </c>
      <c r="B42" s="117"/>
      <c r="C42" s="120">
        <v>2700</v>
      </c>
      <c r="D42" s="120"/>
      <c r="E42" s="89"/>
      <c r="F42" s="88"/>
      <c r="G42" s="89"/>
      <c r="H42" s="89"/>
      <c r="I42" s="89"/>
      <c r="J42" s="88"/>
      <c r="K42" s="89"/>
      <c r="L42" s="88"/>
      <c r="M42" s="89"/>
      <c r="N42" s="88"/>
      <c r="O42" s="5"/>
      <c r="P42" s="5"/>
    </row>
    <row r="43" spans="1:19" ht="12.75" customHeight="1" x14ac:dyDescent="0.2">
      <c r="A43" s="115" t="s">
        <v>75</v>
      </c>
      <c r="B43" s="115"/>
      <c r="C43" s="119">
        <f>SUM(C32+C38)</f>
        <v>528285.36</v>
      </c>
      <c r="D43" s="119"/>
      <c r="E43" s="89"/>
      <c r="F43" s="88"/>
      <c r="G43" s="89"/>
      <c r="H43" s="89"/>
      <c r="I43" s="89"/>
      <c r="J43" s="88"/>
      <c r="K43" s="89"/>
      <c r="L43" s="88"/>
      <c r="M43" s="89"/>
      <c r="N43" s="88"/>
      <c r="O43" s="5"/>
      <c r="P43" s="5"/>
    </row>
    <row r="44" spans="1:19" ht="13.5" customHeight="1" x14ac:dyDescent="0.2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R44" s="6"/>
    </row>
    <row r="45" spans="1:19" ht="33.75" x14ac:dyDescent="0.2">
      <c r="A45" s="48" t="s">
        <v>10</v>
      </c>
      <c r="B45" s="109" t="s">
        <v>11</v>
      </c>
      <c r="C45" s="110"/>
      <c r="D45" s="110"/>
      <c r="E45" s="110"/>
      <c r="F45" s="110"/>
      <c r="G45" s="110"/>
      <c r="H45" s="110"/>
      <c r="I45" s="110"/>
      <c r="J45" s="49" t="s">
        <v>12</v>
      </c>
      <c r="K45" s="47" t="s">
        <v>13</v>
      </c>
      <c r="L45" s="50" t="s">
        <v>14</v>
      </c>
      <c r="M45" s="51" t="s">
        <v>15</v>
      </c>
      <c r="R45" s="6"/>
    </row>
    <row r="46" spans="1:19" ht="5.25" customHeight="1" x14ac:dyDescent="0.2">
      <c r="A46" s="7"/>
      <c r="B46" s="153"/>
      <c r="C46" s="154"/>
      <c r="D46" s="154"/>
      <c r="E46" s="154"/>
      <c r="F46" s="154"/>
      <c r="G46" s="154"/>
      <c r="H46" s="154"/>
      <c r="I46" s="154"/>
      <c r="J46" s="31"/>
      <c r="K46" s="7"/>
      <c r="L46" s="41"/>
      <c r="M46" s="8"/>
    </row>
    <row r="47" spans="1:19" ht="15" x14ac:dyDescent="0.2">
      <c r="A47" s="158" t="s">
        <v>2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60"/>
      <c r="R47" s="6"/>
    </row>
    <row r="48" spans="1:19" ht="51.75" customHeight="1" x14ac:dyDescent="0.2">
      <c r="A48" s="34" t="s">
        <v>16</v>
      </c>
      <c r="B48" s="151" t="s">
        <v>146</v>
      </c>
      <c r="C48" s="152"/>
      <c r="D48" s="152"/>
      <c r="E48" s="152"/>
      <c r="F48" s="152"/>
      <c r="G48" s="152"/>
      <c r="H48" s="152"/>
      <c r="I48" s="152"/>
      <c r="J48" s="35"/>
      <c r="K48" s="36">
        <v>12254.52</v>
      </c>
      <c r="L48" s="42">
        <f>SUM(M48/K48)/12</f>
        <v>1.2592308117059392</v>
      </c>
      <c r="M48" s="37">
        <f>SUM(M49,M55,M56)</f>
        <v>185175.22999999998</v>
      </c>
      <c r="R48" s="9"/>
      <c r="S48" s="9"/>
    </row>
    <row r="49" spans="1:16" s="80" customFormat="1" ht="24.75" x14ac:dyDescent="0.2">
      <c r="A49" s="74" t="s">
        <v>17</v>
      </c>
      <c r="B49" s="155" t="s">
        <v>89</v>
      </c>
      <c r="C49" s="156"/>
      <c r="D49" s="156"/>
      <c r="E49" s="156"/>
      <c r="F49" s="156"/>
      <c r="G49" s="156"/>
      <c r="H49" s="156"/>
      <c r="I49" s="157"/>
      <c r="J49" s="75" t="s">
        <v>20</v>
      </c>
      <c r="K49" s="76">
        <v>12254.52</v>
      </c>
      <c r="L49" s="43">
        <f t="shared" ref="L49" si="2">SUM(M49/K49)/12</f>
        <v>0.60239051930770582</v>
      </c>
      <c r="M49" s="77">
        <f>SUM(M50:M54)</f>
        <v>88584.08</v>
      </c>
    </row>
    <row r="50" spans="1:16" s="67" customFormat="1" x14ac:dyDescent="0.2">
      <c r="A50" s="16"/>
      <c r="B50" s="136" t="s">
        <v>91</v>
      </c>
      <c r="C50" s="137"/>
      <c r="D50" s="137"/>
      <c r="E50" s="137"/>
      <c r="F50" s="137"/>
      <c r="G50" s="137"/>
      <c r="H50" s="137"/>
      <c r="I50" s="137"/>
      <c r="J50" s="72"/>
      <c r="K50" s="17">
        <v>12254.52</v>
      </c>
      <c r="L50" s="66">
        <f t="shared" ref="L50:L86" si="3">SUM(M50/K50)/12</f>
        <v>7.3333349653842014E-2</v>
      </c>
      <c r="M50" s="71">
        <v>10783.98</v>
      </c>
    </row>
    <row r="51" spans="1:16" s="67" customFormat="1" x14ac:dyDescent="0.2">
      <c r="A51" s="16"/>
      <c r="B51" s="136" t="s">
        <v>92</v>
      </c>
      <c r="C51" s="137"/>
      <c r="D51" s="137"/>
      <c r="E51" s="137"/>
      <c r="F51" s="137"/>
      <c r="G51" s="137"/>
      <c r="H51" s="137"/>
      <c r="I51" s="137"/>
      <c r="J51" s="72"/>
      <c r="K51" s="17">
        <v>12254.52</v>
      </c>
      <c r="L51" s="66">
        <f t="shared" si="3"/>
        <v>0.21535264811133634</v>
      </c>
      <c r="M51" s="71">
        <v>31668.52</v>
      </c>
    </row>
    <row r="52" spans="1:16" s="67" customFormat="1" x14ac:dyDescent="0.2">
      <c r="A52" s="16"/>
      <c r="B52" s="136" t="s">
        <v>93</v>
      </c>
      <c r="C52" s="137"/>
      <c r="D52" s="137"/>
      <c r="E52" s="137"/>
      <c r="F52" s="137"/>
      <c r="G52" s="137"/>
      <c r="H52" s="137"/>
      <c r="I52" s="137"/>
      <c r="J52" s="72"/>
      <c r="K52" s="17">
        <v>12254.52</v>
      </c>
      <c r="L52" s="66">
        <f t="shared" si="3"/>
        <v>0.21835990584154527</v>
      </c>
      <c r="M52" s="71">
        <v>32110.75</v>
      </c>
    </row>
    <row r="53" spans="1:16" s="67" customFormat="1" x14ac:dyDescent="0.2">
      <c r="A53" s="16"/>
      <c r="B53" s="136" t="s">
        <v>94</v>
      </c>
      <c r="C53" s="137"/>
      <c r="D53" s="137"/>
      <c r="E53" s="137"/>
      <c r="F53" s="137"/>
      <c r="G53" s="137"/>
      <c r="H53" s="137"/>
      <c r="I53" s="137"/>
      <c r="J53" s="72"/>
      <c r="K53" s="17">
        <v>12254.52</v>
      </c>
      <c r="L53" s="66">
        <f t="shared" si="3"/>
        <v>0</v>
      </c>
      <c r="M53" s="102">
        <v>0</v>
      </c>
    </row>
    <row r="54" spans="1:16" s="67" customFormat="1" x14ac:dyDescent="0.2">
      <c r="A54" s="16"/>
      <c r="B54" s="136" t="s">
        <v>21</v>
      </c>
      <c r="C54" s="137"/>
      <c r="D54" s="137"/>
      <c r="E54" s="137"/>
      <c r="F54" s="137"/>
      <c r="G54" s="137"/>
      <c r="H54" s="137"/>
      <c r="I54" s="137"/>
      <c r="J54" s="72"/>
      <c r="K54" s="17">
        <v>12254.52</v>
      </c>
      <c r="L54" s="66">
        <f t="shared" si="3"/>
        <v>9.5344615700982169E-2</v>
      </c>
      <c r="M54" s="71">
        <v>14020.83</v>
      </c>
    </row>
    <row r="55" spans="1:16" s="80" customFormat="1" ht="24.75" x14ac:dyDescent="0.2">
      <c r="A55" s="79" t="s">
        <v>19</v>
      </c>
      <c r="B55" s="133" t="s">
        <v>95</v>
      </c>
      <c r="C55" s="134"/>
      <c r="D55" s="134"/>
      <c r="E55" s="134"/>
      <c r="F55" s="134"/>
      <c r="G55" s="134"/>
      <c r="H55" s="134"/>
      <c r="I55" s="134"/>
      <c r="J55" s="75" t="s">
        <v>20</v>
      </c>
      <c r="K55" s="76">
        <v>12254.52</v>
      </c>
      <c r="L55" s="43">
        <f t="shared" si="3"/>
        <v>7.0957967617934714E-2</v>
      </c>
      <c r="M55" s="77">
        <v>10434.67</v>
      </c>
    </row>
    <row r="56" spans="1:16" s="80" customFormat="1" ht="24.75" x14ac:dyDescent="0.2">
      <c r="A56" s="97" t="s">
        <v>22</v>
      </c>
      <c r="B56" s="133" t="s">
        <v>111</v>
      </c>
      <c r="C56" s="134"/>
      <c r="D56" s="134"/>
      <c r="E56" s="134"/>
      <c r="F56" s="134"/>
      <c r="G56" s="134"/>
      <c r="H56" s="134"/>
      <c r="I56" s="134"/>
      <c r="J56" s="69" t="s">
        <v>20</v>
      </c>
      <c r="K56" s="76">
        <v>12269.2</v>
      </c>
      <c r="L56" s="43">
        <f t="shared" ref="L56" si="4">SUM(M56/K56)/12</f>
        <v>0.58518132124887245</v>
      </c>
      <c r="M56" s="77">
        <v>86156.479999999996</v>
      </c>
    </row>
    <row r="57" spans="1:16" ht="25.5" customHeight="1" x14ac:dyDescent="0.2">
      <c r="A57" s="34" t="s">
        <v>23</v>
      </c>
      <c r="B57" s="151" t="s">
        <v>162</v>
      </c>
      <c r="C57" s="152"/>
      <c r="D57" s="152"/>
      <c r="E57" s="152"/>
      <c r="F57" s="152"/>
      <c r="G57" s="152"/>
      <c r="H57" s="152"/>
      <c r="I57" s="152"/>
      <c r="J57" s="35"/>
      <c r="K57" s="36">
        <v>12254.52</v>
      </c>
      <c r="L57" s="42">
        <f t="shared" si="3"/>
        <v>0.39033182586234844</v>
      </c>
      <c r="M57" s="37">
        <f>SUM(M58,M63)</f>
        <v>57399.95</v>
      </c>
      <c r="P57" s="15"/>
    </row>
    <row r="58" spans="1:16" s="78" customFormat="1" ht="24.75" x14ac:dyDescent="0.2">
      <c r="A58" s="74" t="s">
        <v>24</v>
      </c>
      <c r="B58" s="155" t="s">
        <v>90</v>
      </c>
      <c r="C58" s="156"/>
      <c r="D58" s="156"/>
      <c r="E58" s="156"/>
      <c r="F58" s="156"/>
      <c r="G58" s="156"/>
      <c r="H58" s="156"/>
      <c r="I58" s="157"/>
      <c r="J58" s="75" t="s">
        <v>20</v>
      </c>
      <c r="K58" s="76">
        <v>12254.52</v>
      </c>
      <c r="L58" s="43">
        <f t="shared" ref="L58" si="5">SUM(M58/K58)/12</f>
        <v>0.35330358376609877</v>
      </c>
      <c r="M58" s="77">
        <f>SUM(M59:M62)</f>
        <v>51954.79</v>
      </c>
    </row>
    <row r="59" spans="1:16" s="73" customFormat="1" x14ac:dyDescent="0.2">
      <c r="A59" s="65"/>
      <c r="B59" s="161" t="s">
        <v>96</v>
      </c>
      <c r="C59" s="162"/>
      <c r="D59" s="162"/>
      <c r="E59" s="162"/>
      <c r="F59" s="162"/>
      <c r="G59" s="162"/>
      <c r="H59" s="162"/>
      <c r="I59" s="163"/>
      <c r="J59" s="72"/>
      <c r="K59" s="17">
        <v>12254.52</v>
      </c>
      <c r="L59" s="66">
        <f t="shared" ref="L59:L60" si="6">SUM(M59/K59)/12</f>
        <v>0.31244158617935802</v>
      </c>
      <c r="M59" s="71">
        <v>45945.86</v>
      </c>
    </row>
    <row r="60" spans="1:16" s="73" customFormat="1" x14ac:dyDescent="0.2">
      <c r="A60" s="65"/>
      <c r="B60" s="161" t="s">
        <v>97</v>
      </c>
      <c r="C60" s="162"/>
      <c r="D60" s="162"/>
      <c r="E60" s="162"/>
      <c r="F60" s="162"/>
      <c r="G60" s="162"/>
      <c r="H60" s="162"/>
      <c r="I60" s="163"/>
      <c r="J60" s="72"/>
      <c r="K60" s="17">
        <v>12254.52</v>
      </c>
      <c r="L60" s="66">
        <f t="shared" si="6"/>
        <v>0</v>
      </c>
      <c r="M60" s="71">
        <v>0</v>
      </c>
    </row>
    <row r="61" spans="1:16" s="73" customFormat="1" x14ac:dyDescent="0.2">
      <c r="A61" s="65"/>
      <c r="B61" s="136" t="s">
        <v>94</v>
      </c>
      <c r="C61" s="137"/>
      <c r="D61" s="137"/>
      <c r="E61" s="137"/>
      <c r="F61" s="137"/>
      <c r="G61" s="137"/>
      <c r="H61" s="137"/>
      <c r="I61" s="137"/>
      <c r="J61" s="72"/>
      <c r="K61" s="17">
        <v>12254.52</v>
      </c>
      <c r="L61" s="66">
        <f t="shared" ref="L61" si="7">SUM(M61/K61)/12</f>
        <v>0</v>
      </c>
      <c r="M61" s="102">
        <v>0</v>
      </c>
    </row>
    <row r="62" spans="1:16" s="67" customFormat="1" x14ac:dyDescent="0.2">
      <c r="A62" s="16"/>
      <c r="B62" s="136" t="s">
        <v>21</v>
      </c>
      <c r="C62" s="137"/>
      <c r="D62" s="137"/>
      <c r="E62" s="137"/>
      <c r="F62" s="137"/>
      <c r="G62" s="137"/>
      <c r="H62" s="137"/>
      <c r="I62" s="137"/>
      <c r="J62" s="72"/>
      <c r="K62" s="17">
        <v>12254.52</v>
      </c>
      <c r="L62" s="66">
        <f t="shared" si="3"/>
        <v>4.0861997586740785E-2</v>
      </c>
      <c r="M62" s="71">
        <v>6008.93</v>
      </c>
    </row>
    <row r="63" spans="1:16" s="80" customFormat="1" ht="24.75" x14ac:dyDescent="0.2">
      <c r="A63" s="79" t="s">
        <v>25</v>
      </c>
      <c r="B63" s="133" t="s">
        <v>95</v>
      </c>
      <c r="C63" s="134"/>
      <c r="D63" s="134"/>
      <c r="E63" s="134"/>
      <c r="F63" s="134"/>
      <c r="G63" s="134"/>
      <c r="H63" s="134"/>
      <c r="I63" s="134"/>
      <c r="J63" s="75" t="s">
        <v>20</v>
      </c>
      <c r="K63" s="76">
        <v>12254.52</v>
      </c>
      <c r="L63" s="43">
        <f t="shared" si="3"/>
        <v>3.7028242096249657E-2</v>
      </c>
      <c r="M63" s="77">
        <v>5445.16</v>
      </c>
    </row>
    <row r="64" spans="1:16" ht="22.5" customHeight="1" x14ac:dyDescent="0.2">
      <c r="A64" s="34" t="s">
        <v>26</v>
      </c>
      <c r="B64" s="151" t="s">
        <v>113</v>
      </c>
      <c r="C64" s="152"/>
      <c r="D64" s="152"/>
      <c r="E64" s="152"/>
      <c r="F64" s="152"/>
      <c r="G64" s="152"/>
      <c r="H64" s="152"/>
      <c r="I64" s="152"/>
      <c r="J64" s="35"/>
      <c r="K64" s="36">
        <v>12254.52</v>
      </c>
      <c r="L64" s="42">
        <f t="shared" si="3"/>
        <v>1.8757432631660263E-2</v>
      </c>
      <c r="M64" s="37">
        <f>SUM(M65:M66)</f>
        <v>2758.36</v>
      </c>
    </row>
    <row r="65" spans="1:13" x14ac:dyDescent="0.2">
      <c r="A65" s="10" t="s">
        <v>27</v>
      </c>
      <c r="B65" s="181" t="s">
        <v>148</v>
      </c>
      <c r="C65" s="182"/>
      <c r="D65" s="182"/>
      <c r="E65" s="182"/>
      <c r="F65" s="182"/>
      <c r="G65" s="182"/>
      <c r="H65" s="182"/>
      <c r="I65" s="182"/>
      <c r="J65" s="32" t="s">
        <v>30</v>
      </c>
      <c r="K65" s="11">
        <v>12254.52</v>
      </c>
      <c r="L65" s="43">
        <f t="shared" si="3"/>
        <v>9.3787163158301316E-3</v>
      </c>
      <c r="M65" s="12">
        <v>1379.18</v>
      </c>
    </row>
    <row r="66" spans="1:13" x14ac:dyDescent="0.2">
      <c r="A66" s="10" t="s">
        <v>149</v>
      </c>
      <c r="B66" s="147" t="s">
        <v>150</v>
      </c>
      <c r="C66" s="148"/>
      <c r="D66" s="148"/>
      <c r="E66" s="148"/>
      <c r="F66" s="148"/>
      <c r="G66" s="148"/>
      <c r="H66" s="148"/>
      <c r="I66" s="183"/>
      <c r="J66" s="32" t="s">
        <v>30</v>
      </c>
      <c r="K66" s="11">
        <v>12254.52</v>
      </c>
      <c r="L66" s="43">
        <f t="shared" si="3"/>
        <v>9.3787163158301316E-3</v>
      </c>
      <c r="M66" s="12">
        <v>1379.18</v>
      </c>
    </row>
    <row r="67" spans="1:13" x14ac:dyDescent="0.2">
      <c r="A67" s="34" t="s">
        <v>28</v>
      </c>
      <c r="B67" s="151" t="s">
        <v>145</v>
      </c>
      <c r="C67" s="152"/>
      <c r="D67" s="152"/>
      <c r="E67" s="152"/>
      <c r="F67" s="152"/>
      <c r="G67" s="152"/>
      <c r="H67" s="152"/>
      <c r="I67" s="152"/>
      <c r="J67" s="35"/>
      <c r="K67" s="36">
        <v>12254.52</v>
      </c>
      <c r="L67" s="42">
        <f t="shared" si="3"/>
        <v>4.6581451850691284E-2</v>
      </c>
      <c r="M67" s="37">
        <f>SUM(M68:M73)</f>
        <v>6850</v>
      </c>
    </row>
    <row r="68" spans="1:13" ht="30" customHeight="1" x14ac:dyDescent="0.2">
      <c r="A68" s="16" t="s">
        <v>29</v>
      </c>
      <c r="B68" s="136" t="s">
        <v>128</v>
      </c>
      <c r="C68" s="137"/>
      <c r="D68" s="137"/>
      <c r="E68" s="137"/>
      <c r="F68" s="137"/>
      <c r="G68" s="137"/>
      <c r="H68" s="137"/>
      <c r="I68" s="137"/>
      <c r="J68" s="17" t="s">
        <v>72</v>
      </c>
      <c r="K68" s="17">
        <v>12254.52</v>
      </c>
      <c r="L68" s="66">
        <f t="shared" si="3"/>
        <v>4.0801271694036164E-3</v>
      </c>
      <c r="M68" s="18">
        <v>600</v>
      </c>
    </row>
    <row r="69" spans="1:13" ht="28.5" customHeight="1" x14ac:dyDescent="0.2">
      <c r="A69" s="16" t="s">
        <v>31</v>
      </c>
      <c r="B69" s="136" t="s">
        <v>129</v>
      </c>
      <c r="C69" s="137"/>
      <c r="D69" s="137"/>
      <c r="E69" s="137"/>
      <c r="F69" s="137"/>
      <c r="G69" s="137"/>
      <c r="H69" s="137"/>
      <c r="I69" s="137"/>
      <c r="J69" s="17" t="s">
        <v>72</v>
      </c>
      <c r="K69" s="17">
        <v>12254.52</v>
      </c>
      <c r="L69" s="66">
        <f t="shared" si="3"/>
        <v>2.7200847796024102E-3</v>
      </c>
      <c r="M69" s="18">
        <v>400</v>
      </c>
    </row>
    <row r="70" spans="1:13" ht="23.25" customHeight="1" x14ac:dyDescent="0.2">
      <c r="A70" s="16" t="s">
        <v>106</v>
      </c>
      <c r="B70" s="136" t="s">
        <v>130</v>
      </c>
      <c r="C70" s="137"/>
      <c r="D70" s="137"/>
      <c r="E70" s="137"/>
      <c r="F70" s="137"/>
      <c r="G70" s="137"/>
      <c r="H70" s="137"/>
      <c r="I70" s="137"/>
      <c r="J70" s="17" t="s">
        <v>72</v>
      </c>
      <c r="K70" s="17">
        <v>12254.52</v>
      </c>
      <c r="L70" s="68">
        <f t="shared" si="3"/>
        <v>4.0801271694036164E-3</v>
      </c>
      <c r="M70" s="18">
        <v>600</v>
      </c>
    </row>
    <row r="71" spans="1:13" ht="18" customHeight="1" x14ac:dyDescent="0.2">
      <c r="A71" s="16" t="s">
        <v>107</v>
      </c>
      <c r="B71" s="136" t="s">
        <v>131</v>
      </c>
      <c r="C71" s="137"/>
      <c r="D71" s="137"/>
      <c r="E71" s="137"/>
      <c r="F71" s="137"/>
      <c r="G71" s="137"/>
      <c r="H71" s="137"/>
      <c r="I71" s="137"/>
      <c r="J71" s="17" t="s">
        <v>110</v>
      </c>
      <c r="K71" s="17">
        <v>12254.52</v>
      </c>
      <c r="L71" s="66">
        <f t="shared" si="3"/>
        <v>2.0400635847018078E-2</v>
      </c>
      <c r="M71" s="18">
        <v>3000</v>
      </c>
    </row>
    <row r="72" spans="1:13" ht="13.5" customHeight="1" x14ac:dyDescent="0.2">
      <c r="A72" s="16" t="s">
        <v>108</v>
      </c>
      <c r="B72" s="136" t="s">
        <v>132</v>
      </c>
      <c r="C72" s="137"/>
      <c r="D72" s="137"/>
      <c r="E72" s="137"/>
      <c r="F72" s="137"/>
      <c r="G72" s="137"/>
      <c r="H72" s="137"/>
      <c r="I72" s="137"/>
      <c r="J72" s="17" t="s">
        <v>133</v>
      </c>
      <c r="K72" s="17">
        <v>12254.52</v>
      </c>
      <c r="L72" s="68">
        <f t="shared" si="3"/>
        <v>1.0200317923509039E-2</v>
      </c>
      <c r="M72" s="18">
        <v>1500</v>
      </c>
    </row>
    <row r="73" spans="1:13" x14ac:dyDescent="0.2">
      <c r="A73" s="16" t="s">
        <v>109</v>
      </c>
      <c r="B73" s="136" t="s">
        <v>134</v>
      </c>
      <c r="C73" s="137"/>
      <c r="D73" s="137"/>
      <c r="E73" s="137"/>
      <c r="F73" s="137"/>
      <c r="G73" s="137"/>
      <c r="H73" s="137"/>
      <c r="I73" s="137"/>
      <c r="J73" s="17" t="s">
        <v>73</v>
      </c>
      <c r="K73" s="17">
        <v>12254.52</v>
      </c>
      <c r="L73" s="66">
        <f t="shared" si="3"/>
        <v>5.1001589617545194E-3</v>
      </c>
      <c r="M73" s="18">
        <v>750</v>
      </c>
    </row>
    <row r="74" spans="1:13" ht="29.25" customHeight="1" x14ac:dyDescent="0.2">
      <c r="A74" s="34" t="s">
        <v>32</v>
      </c>
      <c r="B74" s="151" t="s">
        <v>144</v>
      </c>
      <c r="C74" s="152"/>
      <c r="D74" s="152"/>
      <c r="E74" s="152"/>
      <c r="F74" s="152"/>
      <c r="G74" s="152"/>
      <c r="H74" s="152"/>
      <c r="I74" s="152"/>
      <c r="J74" s="35"/>
      <c r="K74" s="37">
        <v>12254.52</v>
      </c>
      <c r="L74" s="42">
        <f t="shared" si="3"/>
        <v>0.56323000275272583</v>
      </c>
      <c r="M74" s="37">
        <f>SUM(M75,M79)</f>
        <v>82825.360000000015</v>
      </c>
    </row>
    <row r="75" spans="1:13" ht="24.75" x14ac:dyDescent="0.2">
      <c r="A75" s="74" t="s">
        <v>33</v>
      </c>
      <c r="B75" s="133" t="s">
        <v>101</v>
      </c>
      <c r="C75" s="134"/>
      <c r="D75" s="134"/>
      <c r="E75" s="134"/>
      <c r="F75" s="134"/>
      <c r="G75" s="134"/>
      <c r="H75" s="134"/>
      <c r="I75" s="135"/>
      <c r="J75" s="69" t="s">
        <v>20</v>
      </c>
      <c r="K75" s="70">
        <v>12254.52</v>
      </c>
      <c r="L75" s="43">
        <f t="shared" si="3"/>
        <v>0.49343215129329154</v>
      </c>
      <c r="M75" s="77">
        <f>SUM(M76:M78)</f>
        <v>72561.290000000008</v>
      </c>
    </row>
    <row r="76" spans="1:13" s="22" customFormat="1" x14ac:dyDescent="0.2">
      <c r="A76" s="82"/>
      <c r="B76" s="136" t="s">
        <v>98</v>
      </c>
      <c r="C76" s="137"/>
      <c r="D76" s="137"/>
      <c r="E76" s="137"/>
      <c r="F76" s="137"/>
      <c r="G76" s="137"/>
      <c r="H76" s="137"/>
      <c r="I76" s="137"/>
      <c r="J76" s="72"/>
      <c r="K76" s="18">
        <v>12254.52</v>
      </c>
      <c r="L76" s="66">
        <f t="shared" si="3"/>
        <v>0.47688934368706404</v>
      </c>
      <c r="M76" s="71">
        <v>70128.600000000006</v>
      </c>
    </row>
    <row r="77" spans="1:13" s="22" customFormat="1" x14ac:dyDescent="0.2">
      <c r="A77" s="82"/>
      <c r="B77" s="136" t="s">
        <v>99</v>
      </c>
      <c r="C77" s="137"/>
      <c r="D77" s="137"/>
      <c r="E77" s="137"/>
      <c r="F77" s="137"/>
      <c r="G77" s="137"/>
      <c r="H77" s="137"/>
      <c r="I77" s="137"/>
      <c r="J77" s="84"/>
      <c r="K77" s="18">
        <v>12254.52</v>
      </c>
      <c r="L77" s="66">
        <f t="shared" si="3"/>
        <v>1.6542807606227471E-2</v>
      </c>
      <c r="M77" s="71">
        <v>2432.69</v>
      </c>
    </row>
    <row r="78" spans="1:13" s="22" customFormat="1" x14ac:dyDescent="0.2">
      <c r="A78" s="82"/>
      <c r="B78" s="136" t="s">
        <v>100</v>
      </c>
      <c r="C78" s="137"/>
      <c r="D78" s="137"/>
      <c r="E78" s="137"/>
      <c r="F78" s="137"/>
      <c r="G78" s="137"/>
      <c r="H78" s="137"/>
      <c r="I78" s="137"/>
      <c r="J78" s="84"/>
      <c r="K78" s="18">
        <v>12254.52</v>
      </c>
      <c r="L78" s="66">
        <f t="shared" si="3"/>
        <v>0</v>
      </c>
      <c r="M78" s="102">
        <v>0</v>
      </c>
    </row>
    <row r="79" spans="1:13" ht="24.75" x14ac:dyDescent="0.2">
      <c r="A79" s="10" t="s">
        <v>102</v>
      </c>
      <c r="B79" s="133" t="s">
        <v>103</v>
      </c>
      <c r="C79" s="134"/>
      <c r="D79" s="134"/>
      <c r="E79" s="134"/>
      <c r="F79" s="134"/>
      <c r="G79" s="134"/>
      <c r="H79" s="134"/>
      <c r="I79" s="134"/>
      <c r="J79" s="83" t="s">
        <v>20</v>
      </c>
      <c r="K79" s="11">
        <v>12254.52</v>
      </c>
      <c r="L79" s="43">
        <f t="shared" si="3"/>
        <v>6.9797851459434276E-2</v>
      </c>
      <c r="M79" s="12">
        <v>10264.07</v>
      </c>
    </row>
    <row r="80" spans="1:13" x14ac:dyDescent="0.2">
      <c r="A80" s="34" t="s">
        <v>34</v>
      </c>
      <c r="B80" s="151" t="s">
        <v>35</v>
      </c>
      <c r="C80" s="152"/>
      <c r="D80" s="152"/>
      <c r="E80" s="152"/>
      <c r="F80" s="152"/>
      <c r="G80" s="152"/>
      <c r="H80" s="152"/>
      <c r="I80" s="152"/>
      <c r="J80" s="38"/>
      <c r="K80" s="37">
        <v>12254.52</v>
      </c>
      <c r="L80" s="42">
        <f t="shared" si="3"/>
        <v>0</v>
      </c>
      <c r="M80" s="37">
        <v>0</v>
      </c>
    </row>
    <row r="81" spans="1:17" ht="27" customHeight="1" x14ac:dyDescent="0.2">
      <c r="A81" s="34" t="s">
        <v>36</v>
      </c>
      <c r="B81" s="151" t="s">
        <v>143</v>
      </c>
      <c r="C81" s="152"/>
      <c r="D81" s="152"/>
      <c r="E81" s="152"/>
      <c r="F81" s="152"/>
      <c r="G81" s="152"/>
      <c r="H81" s="152"/>
      <c r="I81" s="152"/>
      <c r="J81" s="35"/>
      <c r="K81" s="37">
        <v>12254.52</v>
      </c>
      <c r="L81" s="42">
        <f t="shared" si="3"/>
        <v>0.92833617038175831</v>
      </c>
      <c r="M81" s="37">
        <f>SUM(M82,M86)</f>
        <v>136515.76999999999</v>
      </c>
      <c r="P81" s="19"/>
      <c r="Q81" s="20"/>
    </row>
    <row r="82" spans="1:17" s="86" customFormat="1" x14ac:dyDescent="0.2">
      <c r="A82" s="74" t="s">
        <v>37</v>
      </c>
      <c r="B82" s="133" t="s">
        <v>104</v>
      </c>
      <c r="C82" s="134"/>
      <c r="D82" s="134"/>
      <c r="E82" s="134"/>
      <c r="F82" s="134"/>
      <c r="G82" s="134"/>
      <c r="H82" s="134"/>
      <c r="I82" s="135"/>
      <c r="J82" s="69"/>
      <c r="K82" s="70">
        <v>12254.52</v>
      </c>
      <c r="L82" s="43">
        <f t="shared" si="3"/>
        <v>0.92833617038175831</v>
      </c>
      <c r="M82" s="77">
        <f>SUM(M83:M85)</f>
        <v>136515.76999999999</v>
      </c>
      <c r="P82" s="85"/>
      <c r="Q82" s="87"/>
    </row>
    <row r="83" spans="1:17" s="86" customFormat="1" ht="16.5" x14ac:dyDescent="0.2">
      <c r="A83" s="74"/>
      <c r="B83" s="136" t="s">
        <v>151</v>
      </c>
      <c r="C83" s="137"/>
      <c r="D83" s="137"/>
      <c r="E83" s="137"/>
      <c r="F83" s="137"/>
      <c r="G83" s="137"/>
      <c r="H83" s="137"/>
      <c r="I83" s="138"/>
      <c r="J83" s="69" t="s">
        <v>136</v>
      </c>
      <c r="K83" s="70">
        <v>12254.52</v>
      </c>
      <c r="L83" s="66">
        <f t="shared" si="3"/>
        <v>0.74086520728678062</v>
      </c>
      <c r="M83" s="71">
        <v>108947.37</v>
      </c>
      <c r="P83" s="85"/>
      <c r="Q83" s="87"/>
    </row>
    <row r="84" spans="1:17" s="86" customFormat="1" ht="16.5" x14ac:dyDescent="0.2">
      <c r="A84" s="74"/>
      <c r="B84" s="136" t="s">
        <v>152</v>
      </c>
      <c r="C84" s="137"/>
      <c r="D84" s="137"/>
      <c r="E84" s="137"/>
      <c r="F84" s="137"/>
      <c r="G84" s="137"/>
      <c r="H84" s="137"/>
      <c r="I84" s="138"/>
      <c r="J84" s="69" t="s">
        <v>136</v>
      </c>
      <c r="K84" s="18">
        <v>12254.52</v>
      </c>
      <c r="L84" s="66">
        <f t="shared" si="3"/>
        <v>0.18747096309497777</v>
      </c>
      <c r="M84" s="71">
        <v>27568.400000000001</v>
      </c>
      <c r="P84" s="85"/>
      <c r="Q84" s="87"/>
    </row>
    <row r="85" spans="1:17" s="22" customFormat="1" ht="27" x14ac:dyDescent="0.2">
      <c r="A85" s="74"/>
      <c r="B85" s="136" t="s">
        <v>100</v>
      </c>
      <c r="C85" s="137"/>
      <c r="D85" s="137"/>
      <c r="E85" s="137"/>
      <c r="F85" s="137"/>
      <c r="G85" s="137"/>
      <c r="H85" s="137"/>
      <c r="I85" s="138"/>
      <c r="J85" s="84" t="s">
        <v>20</v>
      </c>
      <c r="K85" s="18">
        <v>12254.52</v>
      </c>
      <c r="L85" s="66">
        <f t="shared" si="3"/>
        <v>0</v>
      </c>
      <c r="M85" s="102">
        <v>0</v>
      </c>
      <c r="P85" s="85"/>
      <c r="Q85" s="20"/>
    </row>
    <row r="86" spans="1:17" ht="24.75" x14ac:dyDescent="0.2">
      <c r="A86" s="10" t="s">
        <v>38</v>
      </c>
      <c r="B86" s="133" t="s">
        <v>103</v>
      </c>
      <c r="C86" s="134"/>
      <c r="D86" s="134"/>
      <c r="E86" s="134"/>
      <c r="F86" s="134"/>
      <c r="G86" s="134"/>
      <c r="H86" s="134"/>
      <c r="I86" s="134"/>
      <c r="J86" s="83" t="s">
        <v>20</v>
      </c>
      <c r="K86" s="11">
        <v>12254.52</v>
      </c>
      <c r="L86" s="43">
        <f t="shared" si="3"/>
        <v>0</v>
      </c>
      <c r="M86" s="12">
        <v>0</v>
      </c>
      <c r="P86" s="21"/>
      <c r="Q86" s="21"/>
    </row>
    <row r="87" spans="1:17" ht="28.5" customHeight="1" x14ac:dyDescent="0.2">
      <c r="A87" s="34" t="s">
        <v>39</v>
      </c>
      <c r="B87" s="151" t="s">
        <v>112</v>
      </c>
      <c r="C87" s="152"/>
      <c r="D87" s="152"/>
      <c r="E87" s="152"/>
      <c r="F87" s="152"/>
      <c r="G87" s="152"/>
      <c r="H87" s="152"/>
      <c r="I87" s="152"/>
      <c r="J87" s="35"/>
      <c r="K87" s="37">
        <v>12254.52</v>
      </c>
      <c r="L87" s="42">
        <f t="shared" ref="L87:L91" si="8">SUM(M87/K87)/12</f>
        <v>0.47992577432653416</v>
      </c>
      <c r="M87" s="37">
        <f>SUM(M88)</f>
        <v>70575.12</v>
      </c>
      <c r="P87" s="19"/>
      <c r="Q87" s="20"/>
    </row>
    <row r="88" spans="1:17" x14ac:dyDescent="0.2">
      <c r="A88" s="13" t="s">
        <v>40</v>
      </c>
      <c r="B88" s="147" t="s">
        <v>117</v>
      </c>
      <c r="C88" s="148"/>
      <c r="D88" s="148"/>
      <c r="E88" s="148"/>
      <c r="F88" s="148"/>
      <c r="G88" s="148"/>
      <c r="H88" s="148"/>
      <c r="I88" s="148"/>
      <c r="J88" s="29" t="s">
        <v>18</v>
      </c>
      <c r="K88" s="14">
        <v>12254.52</v>
      </c>
      <c r="L88" s="43">
        <f t="shared" si="8"/>
        <v>0.47992577432653416</v>
      </c>
      <c r="M88" s="12">
        <v>70575.12</v>
      </c>
    </row>
    <row r="89" spans="1:17" ht="24.75" x14ac:dyDescent="0.2">
      <c r="A89" s="13" t="s">
        <v>41</v>
      </c>
      <c r="B89" s="147" t="s">
        <v>42</v>
      </c>
      <c r="C89" s="148"/>
      <c r="D89" s="148"/>
      <c r="E89" s="148"/>
      <c r="F89" s="148"/>
      <c r="G89" s="148"/>
      <c r="H89" s="148"/>
      <c r="I89" s="148"/>
      <c r="J89" s="69" t="s">
        <v>20</v>
      </c>
      <c r="K89" s="14">
        <v>12254.52</v>
      </c>
      <c r="L89" s="43">
        <f t="shared" si="8"/>
        <v>0</v>
      </c>
      <c r="M89" s="98">
        <v>0</v>
      </c>
    </row>
    <row r="90" spans="1:17" ht="30" customHeight="1" x14ac:dyDescent="0.2">
      <c r="A90" s="34" t="s">
        <v>43</v>
      </c>
      <c r="B90" s="151" t="s">
        <v>142</v>
      </c>
      <c r="C90" s="152"/>
      <c r="D90" s="152"/>
      <c r="E90" s="152"/>
      <c r="F90" s="152"/>
      <c r="G90" s="152"/>
      <c r="H90" s="152"/>
      <c r="I90" s="152"/>
      <c r="J90" s="35"/>
      <c r="K90" s="37">
        <v>12254.52</v>
      </c>
      <c r="L90" s="42">
        <f t="shared" si="8"/>
        <v>0.21095814714353014</v>
      </c>
      <c r="M90" s="37">
        <f>SUM(M91)</f>
        <v>31022.29</v>
      </c>
      <c r="P90" s="22"/>
      <c r="Q90" s="22"/>
    </row>
    <row r="91" spans="1:17" ht="24.75" x14ac:dyDescent="0.2">
      <c r="A91" s="13" t="s">
        <v>44</v>
      </c>
      <c r="B91" s="149" t="s">
        <v>160</v>
      </c>
      <c r="C91" s="150"/>
      <c r="D91" s="150"/>
      <c r="E91" s="150"/>
      <c r="F91" s="150"/>
      <c r="G91" s="150"/>
      <c r="H91" s="150"/>
      <c r="I91" s="150"/>
      <c r="J91" s="69" t="s">
        <v>20</v>
      </c>
      <c r="K91" s="14">
        <v>12254.52</v>
      </c>
      <c r="L91" s="43">
        <f t="shared" si="8"/>
        <v>0.21095814714353014</v>
      </c>
      <c r="M91" s="12">
        <v>31022.29</v>
      </c>
    </row>
    <row r="92" spans="1:17" ht="39" customHeight="1" x14ac:dyDescent="0.2">
      <c r="A92" s="34" t="s">
        <v>45</v>
      </c>
      <c r="B92" s="151" t="s">
        <v>141</v>
      </c>
      <c r="C92" s="152"/>
      <c r="D92" s="152"/>
      <c r="E92" s="152"/>
      <c r="F92" s="152"/>
      <c r="G92" s="152"/>
      <c r="H92" s="152"/>
      <c r="I92" s="152"/>
      <c r="J92" s="35"/>
      <c r="K92" s="37">
        <v>12254.52</v>
      </c>
      <c r="L92" s="42">
        <f>SUM(M92/K92)/12</f>
        <v>0.14052087175453085</v>
      </c>
      <c r="M92" s="37">
        <f>SUM(M93)</f>
        <v>20664.189999999999</v>
      </c>
    </row>
    <row r="93" spans="1:17" ht="24.75" x14ac:dyDescent="0.2">
      <c r="A93" s="13" t="s">
        <v>46</v>
      </c>
      <c r="B93" s="149" t="s">
        <v>47</v>
      </c>
      <c r="C93" s="150"/>
      <c r="D93" s="150"/>
      <c r="E93" s="150"/>
      <c r="F93" s="150"/>
      <c r="G93" s="150"/>
      <c r="H93" s="150"/>
      <c r="I93" s="150"/>
      <c r="J93" s="69" t="s">
        <v>20</v>
      </c>
      <c r="K93" s="14">
        <v>12254.52</v>
      </c>
      <c r="L93" s="43">
        <f>SUM(M93/K93)/12</f>
        <v>0.14052087175453085</v>
      </c>
      <c r="M93" s="12">
        <v>20664.189999999999</v>
      </c>
    </row>
    <row r="94" spans="1:17" x14ac:dyDescent="0.2">
      <c r="A94" s="34" t="s">
        <v>48</v>
      </c>
      <c r="B94" s="151" t="s">
        <v>140</v>
      </c>
      <c r="C94" s="152"/>
      <c r="D94" s="152"/>
      <c r="E94" s="152"/>
      <c r="F94" s="152"/>
      <c r="G94" s="152"/>
      <c r="H94" s="152"/>
      <c r="I94" s="152"/>
      <c r="J94" s="35"/>
      <c r="K94" s="37">
        <v>12254.52</v>
      </c>
      <c r="L94" s="42">
        <f t="shared" ref="L94:L102" si="9">SUM(M94/K94)/12</f>
        <v>9.555181815906838E-2</v>
      </c>
      <c r="M94" s="37">
        <f>SUM(M95:M98)</f>
        <v>14051.3</v>
      </c>
      <c r="P94" s="22"/>
      <c r="Q94" s="23"/>
    </row>
    <row r="95" spans="1:17" x14ac:dyDescent="0.2">
      <c r="A95" s="13" t="s">
        <v>49</v>
      </c>
      <c r="B95" s="147" t="s">
        <v>118</v>
      </c>
      <c r="C95" s="148"/>
      <c r="D95" s="148"/>
      <c r="E95" s="148"/>
      <c r="F95" s="148"/>
      <c r="G95" s="148"/>
      <c r="H95" s="148"/>
      <c r="I95" s="148"/>
      <c r="J95" s="29" t="s">
        <v>18</v>
      </c>
      <c r="K95" s="14">
        <v>12254.52</v>
      </c>
      <c r="L95" s="43">
        <f t="shared" si="9"/>
        <v>6.000819833552571E-2</v>
      </c>
      <c r="M95" s="12">
        <v>8824.4599999999991</v>
      </c>
    </row>
    <row r="96" spans="1:17" ht="25.5" customHeight="1" x14ac:dyDescent="0.2">
      <c r="A96" s="13" t="s">
        <v>50</v>
      </c>
      <c r="B96" s="147" t="s">
        <v>119</v>
      </c>
      <c r="C96" s="148"/>
      <c r="D96" s="148"/>
      <c r="E96" s="148"/>
      <c r="F96" s="148"/>
      <c r="G96" s="148"/>
      <c r="H96" s="148"/>
      <c r="I96" s="148"/>
      <c r="J96" s="29" t="s">
        <v>18</v>
      </c>
      <c r="K96" s="14">
        <v>12254.52</v>
      </c>
      <c r="L96" s="43">
        <f t="shared" si="9"/>
        <v>1.4062906312663956E-2</v>
      </c>
      <c r="M96" s="12">
        <v>2068.0100000000002</v>
      </c>
    </row>
    <row r="97" spans="1:17" ht="24.75" x14ac:dyDescent="0.2">
      <c r="A97" s="13" t="s">
        <v>51</v>
      </c>
      <c r="B97" s="149" t="s">
        <v>138</v>
      </c>
      <c r="C97" s="150"/>
      <c r="D97" s="150"/>
      <c r="E97" s="150"/>
      <c r="F97" s="150"/>
      <c r="G97" s="150"/>
      <c r="H97" s="150"/>
      <c r="I97" s="150"/>
      <c r="J97" s="69" t="s">
        <v>20</v>
      </c>
      <c r="K97" s="14">
        <v>12254.52</v>
      </c>
      <c r="L97" s="43">
        <f t="shared" si="9"/>
        <v>0</v>
      </c>
      <c r="M97" s="98">
        <v>0</v>
      </c>
    </row>
    <row r="98" spans="1:17" ht="24.75" x14ac:dyDescent="0.2">
      <c r="A98" s="13" t="s">
        <v>114</v>
      </c>
      <c r="B98" s="149" t="s">
        <v>115</v>
      </c>
      <c r="C98" s="150"/>
      <c r="D98" s="150"/>
      <c r="E98" s="150"/>
      <c r="F98" s="150"/>
      <c r="G98" s="150"/>
      <c r="H98" s="150"/>
      <c r="I98" s="150"/>
      <c r="J98" s="69" t="s">
        <v>20</v>
      </c>
      <c r="K98" s="14">
        <v>12254.52</v>
      </c>
      <c r="L98" s="43">
        <f t="shared" si="9"/>
        <v>2.1480713510878702E-2</v>
      </c>
      <c r="M98" s="12">
        <v>3158.83</v>
      </c>
    </row>
    <row r="99" spans="1:17" x14ac:dyDescent="0.2">
      <c r="A99" s="34" t="s">
        <v>52</v>
      </c>
      <c r="B99" s="151" t="s">
        <v>139</v>
      </c>
      <c r="C99" s="152"/>
      <c r="D99" s="152"/>
      <c r="E99" s="152"/>
      <c r="F99" s="152"/>
      <c r="G99" s="152"/>
      <c r="H99" s="152"/>
      <c r="I99" s="152"/>
      <c r="J99" s="35"/>
      <c r="K99" s="37">
        <v>12254.52</v>
      </c>
      <c r="L99" s="42">
        <f t="shared" si="9"/>
        <v>0.32979164694605201</v>
      </c>
      <c r="M99" s="37">
        <f>SUM(M100:M104)</f>
        <v>48497.26</v>
      </c>
      <c r="P99" s="22"/>
      <c r="Q99" s="22"/>
    </row>
    <row r="100" spans="1:17" ht="22.5" customHeight="1" x14ac:dyDescent="0.2">
      <c r="A100" s="13" t="s">
        <v>53</v>
      </c>
      <c r="B100" s="147" t="s">
        <v>125</v>
      </c>
      <c r="C100" s="148"/>
      <c r="D100" s="148"/>
      <c r="E100" s="148"/>
      <c r="F100" s="148"/>
      <c r="G100" s="148"/>
      <c r="H100" s="148"/>
      <c r="I100" s="148"/>
      <c r="J100" s="29" t="s">
        <v>18</v>
      </c>
      <c r="K100" s="14">
        <v>12254.52</v>
      </c>
      <c r="L100" s="43">
        <f t="shared" si="9"/>
        <v>0.16754913017128917</v>
      </c>
      <c r="M100" s="12">
        <v>24638.81</v>
      </c>
    </row>
    <row r="101" spans="1:17" ht="16.5" customHeight="1" x14ac:dyDescent="0.2">
      <c r="A101" s="13" t="s">
        <v>54</v>
      </c>
      <c r="B101" s="147" t="s">
        <v>126</v>
      </c>
      <c r="C101" s="148"/>
      <c r="D101" s="148"/>
      <c r="E101" s="148"/>
      <c r="F101" s="148"/>
      <c r="G101" s="148"/>
      <c r="H101" s="148"/>
      <c r="I101" s="148"/>
      <c r="J101" s="29" t="s">
        <v>18</v>
      </c>
      <c r="K101" s="14">
        <v>12254.52</v>
      </c>
      <c r="L101" s="43">
        <f t="shared" si="9"/>
        <v>6.2715770725141964E-2</v>
      </c>
      <c r="M101" s="12">
        <v>9222.6200000000008</v>
      </c>
    </row>
    <row r="102" spans="1:17" ht="12.75" customHeight="1" x14ac:dyDescent="0.2">
      <c r="A102" s="13" t="s">
        <v>55</v>
      </c>
      <c r="B102" s="147" t="s">
        <v>135</v>
      </c>
      <c r="C102" s="148"/>
      <c r="D102" s="148"/>
      <c r="E102" s="148"/>
      <c r="F102" s="148"/>
      <c r="G102" s="148"/>
      <c r="H102" s="148"/>
      <c r="I102" s="148"/>
      <c r="J102" s="29" t="s">
        <v>18</v>
      </c>
      <c r="K102" s="14">
        <v>12254.52</v>
      </c>
      <c r="L102" s="43">
        <f t="shared" si="9"/>
        <v>1.1886770486862535E-4</v>
      </c>
      <c r="M102" s="12">
        <v>17.48</v>
      </c>
    </row>
    <row r="103" spans="1:17" ht="24" customHeight="1" x14ac:dyDescent="0.2">
      <c r="A103" s="13" t="s">
        <v>55</v>
      </c>
      <c r="B103" s="147" t="s">
        <v>127</v>
      </c>
      <c r="C103" s="148"/>
      <c r="D103" s="148"/>
      <c r="E103" s="148"/>
      <c r="F103" s="148"/>
      <c r="G103" s="148"/>
      <c r="H103" s="148"/>
      <c r="I103" s="148"/>
      <c r="J103" s="29" t="s">
        <v>18</v>
      </c>
      <c r="K103" s="14">
        <v>12254.52</v>
      </c>
      <c r="L103" s="43">
        <f t="shared" ref="L103:L108" si="10">SUM(M103/K103)/12</f>
        <v>9.9407878344752246E-2</v>
      </c>
      <c r="M103" s="12">
        <v>14618.35</v>
      </c>
    </row>
    <row r="104" spans="1:17" ht="24.75" x14ac:dyDescent="0.2">
      <c r="A104" s="13" t="s">
        <v>56</v>
      </c>
      <c r="B104" s="147" t="s">
        <v>137</v>
      </c>
      <c r="C104" s="148"/>
      <c r="D104" s="148"/>
      <c r="E104" s="148"/>
      <c r="F104" s="148"/>
      <c r="G104" s="148"/>
      <c r="H104" s="148"/>
      <c r="I104" s="183"/>
      <c r="J104" s="69" t="s">
        <v>20</v>
      </c>
      <c r="K104" s="14">
        <v>12254.52</v>
      </c>
      <c r="L104" s="43">
        <f t="shared" si="10"/>
        <v>0</v>
      </c>
      <c r="M104" s="98">
        <v>0</v>
      </c>
    </row>
    <row r="105" spans="1:17" ht="36" x14ac:dyDescent="0.2">
      <c r="A105" s="34" t="s">
        <v>57</v>
      </c>
      <c r="B105" s="151" t="s">
        <v>70</v>
      </c>
      <c r="C105" s="152"/>
      <c r="D105" s="152"/>
      <c r="E105" s="152"/>
      <c r="F105" s="152"/>
      <c r="G105" s="152"/>
      <c r="H105" s="152"/>
      <c r="I105" s="152"/>
      <c r="J105" s="35" t="s">
        <v>105</v>
      </c>
      <c r="K105" s="37">
        <v>12254.52</v>
      </c>
      <c r="L105" s="42">
        <f t="shared" si="10"/>
        <v>0.43671537794489979</v>
      </c>
      <c r="M105" s="37">
        <f>SUM(C8*10%)</f>
        <v>64220.847999999998</v>
      </c>
      <c r="Q105" s="22"/>
    </row>
    <row r="106" spans="1:17" x14ac:dyDescent="0.2">
      <c r="A106" s="34" t="s">
        <v>58</v>
      </c>
      <c r="B106" s="151" t="s">
        <v>147</v>
      </c>
      <c r="C106" s="152"/>
      <c r="D106" s="152"/>
      <c r="E106" s="152"/>
      <c r="F106" s="152"/>
      <c r="G106" s="152"/>
      <c r="H106" s="152"/>
      <c r="I106" s="152"/>
      <c r="J106" s="35"/>
      <c r="K106" s="37">
        <v>12254.52</v>
      </c>
      <c r="L106" s="42">
        <f t="shared" si="10"/>
        <v>0</v>
      </c>
      <c r="M106" s="37">
        <f>SUM(M107:M108)</f>
        <v>0</v>
      </c>
      <c r="O106" s="91"/>
      <c r="P106" s="22"/>
      <c r="Q106" s="22"/>
    </row>
    <row r="107" spans="1:17" s="22" customFormat="1" ht="19.5" x14ac:dyDescent="0.2">
      <c r="A107" s="100" t="s">
        <v>59</v>
      </c>
      <c r="B107" s="147" t="s">
        <v>157</v>
      </c>
      <c r="C107" s="148"/>
      <c r="D107" s="148"/>
      <c r="E107" s="148"/>
      <c r="F107" s="148"/>
      <c r="G107" s="148"/>
      <c r="H107" s="148"/>
      <c r="I107" s="148"/>
      <c r="J107" s="32" t="s">
        <v>61</v>
      </c>
      <c r="K107" s="101">
        <v>12254.52</v>
      </c>
      <c r="L107" s="43">
        <f t="shared" si="10"/>
        <v>0</v>
      </c>
      <c r="M107" s="101">
        <v>0</v>
      </c>
      <c r="O107" s="99"/>
    </row>
    <row r="108" spans="1:17" ht="19.5" x14ac:dyDescent="0.2">
      <c r="A108" s="13" t="s">
        <v>60</v>
      </c>
      <c r="B108" s="147" t="s">
        <v>156</v>
      </c>
      <c r="C108" s="148"/>
      <c r="D108" s="148"/>
      <c r="E108" s="148"/>
      <c r="F108" s="148"/>
      <c r="G108" s="148"/>
      <c r="H108" s="148"/>
      <c r="I108" s="148"/>
      <c r="J108" s="32" t="s">
        <v>61</v>
      </c>
      <c r="K108" s="11">
        <v>12254.52</v>
      </c>
      <c r="L108" s="43">
        <f t="shared" si="10"/>
        <v>0</v>
      </c>
      <c r="M108" s="12">
        <v>0</v>
      </c>
      <c r="O108" s="91"/>
    </row>
    <row r="109" spans="1:17" s="25" customFormat="1" x14ac:dyDescent="0.2">
      <c r="A109" s="24"/>
      <c r="B109" s="140" t="s">
        <v>62</v>
      </c>
      <c r="C109" s="141"/>
      <c r="D109" s="141"/>
      <c r="E109" s="141"/>
      <c r="F109" s="141"/>
      <c r="G109" s="141"/>
      <c r="H109" s="141"/>
      <c r="I109" s="141"/>
      <c r="J109" s="35"/>
      <c r="K109" s="39">
        <v>12254.52</v>
      </c>
      <c r="L109" s="42">
        <f>SUM(L48,L57,L64,L67,L74,L80,L81,L87,L90,L92,L94,L99,L105,L106)</f>
        <v>4.8999313314597384</v>
      </c>
      <c r="M109" s="37">
        <f>SUM(M48,M57,M64,M67,M74,M80,M81,M87,M90,M92,M94,M99,M105,M106)</f>
        <v>720555.67800000007</v>
      </c>
      <c r="P109" s="26"/>
      <c r="Q109" s="27"/>
    </row>
    <row r="110" spans="1:17" ht="15" x14ac:dyDescent="0.2">
      <c r="A110" s="142" t="s">
        <v>63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4"/>
    </row>
    <row r="111" spans="1:17" ht="22.5" customHeight="1" x14ac:dyDescent="0.2">
      <c r="A111" s="13">
        <v>1</v>
      </c>
      <c r="B111" s="184" t="s">
        <v>154</v>
      </c>
      <c r="C111" s="156"/>
      <c r="D111" s="156"/>
      <c r="E111" s="156"/>
      <c r="F111" s="156"/>
      <c r="G111" s="156"/>
      <c r="H111" s="156"/>
      <c r="I111" s="156"/>
      <c r="J111" s="81" t="s">
        <v>153</v>
      </c>
      <c r="K111" s="76">
        <v>12254.52</v>
      </c>
      <c r="L111" s="43">
        <f t="shared" ref="L111:L118" si="11">SUM(M111/K111)/12</f>
        <v>1.3600423898012052E-2</v>
      </c>
      <c r="M111" s="77">
        <v>2000</v>
      </c>
      <c r="N111" s="6"/>
    </row>
    <row r="112" spans="1:17" ht="22.5" customHeight="1" x14ac:dyDescent="0.2">
      <c r="A112" s="13">
        <v>2</v>
      </c>
      <c r="B112" s="184" t="s">
        <v>155</v>
      </c>
      <c r="C112" s="156"/>
      <c r="D112" s="156"/>
      <c r="E112" s="156"/>
      <c r="F112" s="156"/>
      <c r="G112" s="156"/>
      <c r="H112" s="156"/>
      <c r="I112" s="156"/>
      <c r="J112" s="81" t="s">
        <v>153</v>
      </c>
      <c r="K112" s="76">
        <v>12254.52</v>
      </c>
      <c r="L112" s="43">
        <f t="shared" si="11"/>
        <v>4.0801271694036155E-2</v>
      </c>
      <c r="M112" s="77">
        <v>6000</v>
      </c>
    </row>
    <row r="113" spans="1:13" x14ac:dyDescent="0.2">
      <c r="A113" s="13">
        <v>3</v>
      </c>
      <c r="B113" s="184" t="s">
        <v>163</v>
      </c>
      <c r="C113" s="187"/>
      <c r="D113" s="187"/>
      <c r="E113" s="187"/>
      <c r="F113" s="187"/>
      <c r="G113" s="187"/>
      <c r="H113" s="187"/>
      <c r="I113" s="188"/>
      <c r="J113" s="81"/>
      <c r="K113" s="76">
        <v>12254.52</v>
      </c>
      <c r="L113" s="43">
        <f t="shared" si="11"/>
        <v>3.8557133748744678E-2</v>
      </c>
      <c r="M113" s="77">
        <v>5669.99</v>
      </c>
    </row>
    <row r="114" spans="1:13" x14ac:dyDescent="0.2">
      <c r="A114" s="13">
        <v>4</v>
      </c>
      <c r="B114" s="184" t="s">
        <v>164</v>
      </c>
      <c r="C114" s="187"/>
      <c r="D114" s="187"/>
      <c r="E114" s="187"/>
      <c r="F114" s="187"/>
      <c r="G114" s="187"/>
      <c r="H114" s="187"/>
      <c r="I114" s="188"/>
      <c r="J114" s="81"/>
      <c r="K114" s="76">
        <v>12254.52</v>
      </c>
      <c r="L114" s="43">
        <f t="shared" si="11"/>
        <v>3.0626386563216399E-2</v>
      </c>
      <c r="M114" s="77">
        <v>4503.74</v>
      </c>
    </row>
    <row r="115" spans="1:13" x14ac:dyDescent="0.2">
      <c r="A115" s="13">
        <v>5</v>
      </c>
      <c r="B115" s="184" t="s">
        <v>165</v>
      </c>
      <c r="C115" s="187"/>
      <c r="D115" s="187"/>
      <c r="E115" s="187"/>
      <c r="F115" s="187"/>
      <c r="G115" s="187"/>
      <c r="H115" s="187"/>
      <c r="I115" s="188"/>
      <c r="J115" s="81"/>
      <c r="K115" s="76">
        <v>12254.52</v>
      </c>
      <c r="L115" s="43">
        <f t="shared" si="11"/>
        <v>0.23446226371983558</v>
      </c>
      <c r="M115" s="77">
        <v>34478.67</v>
      </c>
    </row>
    <row r="116" spans="1:13" x14ac:dyDescent="0.2">
      <c r="A116" s="13">
        <v>6</v>
      </c>
      <c r="B116" s="184" t="s">
        <v>166</v>
      </c>
      <c r="C116" s="187"/>
      <c r="D116" s="187"/>
      <c r="E116" s="187"/>
      <c r="F116" s="187"/>
      <c r="G116" s="187"/>
      <c r="H116" s="187"/>
      <c r="I116" s="188"/>
      <c r="J116" s="81"/>
      <c r="K116" s="76">
        <v>12254.52</v>
      </c>
      <c r="L116" s="43">
        <f t="shared" si="11"/>
        <v>2.9705705867440479E-2</v>
      </c>
      <c r="M116" s="77">
        <v>4368.3500000000004</v>
      </c>
    </row>
    <row r="117" spans="1:13" x14ac:dyDescent="0.2">
      <c r="A117" s="13">
        <v>7</v>
      </c>
      <c r="B117" s="184" t="s">
        <v>167</v>
      </c>
      <c r="C117" s="187"/>
      <c r="D117" s="187"/>
      <c r="E117" s="187"/>
      <c r="F117" s="187"/>
      <c r="G117" s="187"/>
      <c r="H117" s="187"/>
      <c r="I117" s="188"/>
      <c r="J117" s="81"/>
      <c r="K117" s="76">
        <v>12254.52</v>
      </c>
      <c r="L117" s="43">
        <f t="shared" si="11"/>
        <v>2.4414800960516334E-3</v>
      </c>
      <c r="M117" s="77">
        <v>359.03</v>
      </c>
    </row>
    <row r="118" spans="1:13" x14ac:dyDescent="0.2">
      <c r="A118" s="13">
        <v>8</v>
      </c>
      <c r="B118" s="184" t="s">
        <v>168</v>
      </c>
      <c r="C118" s="187"/>
      <c r="D118" s="187"/>
      <c r="E118" s="187"/>
      <c r="F118" s="187"/>
      <c r="G118" s="187"/>
      <c r="H118" s="187"/>
      <c r="I118" s="188"/>
      <c r="J118" s="81"/>
      <c r="K118" s="76">
        <v>12254.52</v>
      </c>
      <c r="L118" s="43">
        <f t="shared" si="11"/>
        <v>4.1452323986033997E-2</v>
      </c>
      <c r="M118" s="77">
        <v>6095.74</v>
      </c>
    </row>
    <row r="119" spans="1:13" x14ac:dyDescent="0.2">
      <c r="A119" s="13">
        <v>9</v>
      </c>
      <c r="B119" s="145" t="s">
        <v>169</v>
      </c>
      <c r="C119" s="146"/>
      <c r="D119" s="146"/>
      <c r="E119" s="146"/>
      <c r="F119" s="146"/>
      <c r="G119" s="146"/>
      <c r="H119" s="146"/>
      <c r="I119" s="146"/>
      <c r="J119" s="32"/>
      <c r="K119" s="28">
        <v>12254.52</v>
      </c>
      <c r="L119" s="43">
        <f t="shared" ref="L119:L124" si="12">SUM(M119/K119)/12</f>
        <v>0.19968577580626032</v>
      </c>
      <c r="M119" s="12">
        <v>29364.639999999999</v>
      </c>
    </row>
    <row r="120" spans="1:13" x14ac:dyDescent="0.2">
      <c r="A120" s="13">
        <v>10</v>
      </c>
      <c r="B120" s="149" t="s">
        <v>170</v>
      </c>
      <c r="C120" s="150"/>
      <c r="D120" s="150"/>
      <c r="E120" s="150"/>
      <c r="F120" s="150"/>
      <c r="G120" s="150"/>
      <c r="H120" s="150"/>
      <c r="I120" s="186"/>
      <c r="J120" s="32" t="s">
        <v>172</v>
      </c>
      <c r="K120" s="28">
        <v>12254.52</v>
      </c>
      <c r="L120" s="43">
        <f t="shared" si="12"/>
        <v>6.3649983842696406E-2</v>
      </c>
      <c r="M120" s="12">
        <v>9360</v>
      </c>
    </row>
    <row r="121" spans="1:13" x14ac:dyDescent="0.2">
      <c r="A121" s="13">
        <v>11</v>
      </c>
      <c r="B121" s="149" t="s">
        <v>171</v>
      </c>
      <c r="C121" s="150"/>
      <c r="D121" s="150"/>
      <c r="E121" s="150"/>
      <c r="F121" s="150"/>
      <c r="G121" s="150"/>
      <c r="H121" s="150"/>
      <c r="I121" s="186"/>
      <c r="J121" s="32" t="s">
        <v>172</v>
      </c>
      <c r="K121" s="28">
        <v>12254.52</v>
      </c>
      <c r="L121" s="43">
        <f t="shared" si="12"/>
        <v>7.4258314483145807E-2</v>
      </c>
      <c r="M121" s="12">
        <v>10920</v>
      </c>
    </row>
    <row r="122" spans="1:13" x14ac:dyDescent="0.2">
      <c r="A122" s="13">
        <v>12</v>
      </c>
      <c r="B122" s="149" t="s">
        <v>181</v>
      </c>
      <c r="C122" s="150"/>
      <c r="D122" s="150"/>
      <c r="E122" s="150"/>
      <c r="F122" s="150"/>
      <c r="G122" s="150"/>
      <c r="H122" s="150"/>
      <c r="I122" s="186"/>
      <c r="J122" s="32"/>
      <c r="K122" s="28">
        <v>12254.52</v>
      </c>
      <c r="L122" s="43">
        <f t="shared" si="12"/>
        <v>2.6932851443113779E-2</v>
      </c>
      <c r="M122" s="12">
        <v>3960.59</v>
      </c>
    </row>
    <row r="123" spans="1:13" x14ac:dyDescent="0.2">
      <c r="A123" s="13">
        <v>13</v>
      </c>
      <c r="B123" s="149" t="s">
        <v>173</v>
      </c>
      <c r="C123" s="150"/>
      <c r="D123" s="150"/>
      <c r="E123" s="150"/>
      <c r="F123" s="150"/>
      <c r="G123" s="150"/>
      <c r="H123" s="150"/>
      <c r="I123" s="186"/>
      <c r="J123" s="32" t="s">
        <v>174</v>
      </c>
      <c r="K123" s="28">
        <v>12254.52</v>
      </c>
      <c r="L123" s="43">
        <f t="shared" si="12"/>
        <v>6.8002119490060256E-2</v>
      </c>
      <c r="M123" s="12">
        <v>10000</v>
      </c>
    </row>
    <row r="124" spans="1:13" x14ac:dyDescent="0.2">
      <c r="A124" s="13">
        <v>14</v>
      </c>
      <c r="B124" s="149" t="s">
        <v>182</v>
      </c>
      <c r="C124" s="150"/>
      <c r="D124" s="150"/>
      <c r="E124" s="150"/>
      <c r="F124" s="150"/>
      <c r="G124" s="150"/>
      <c r="H124" s="150"/>
      <c r="I124" s="186"/>
      <c r="J124" s="32"/>
      <c r="K124" s="28">
        <v>12254.52</v>
      </c>
      <c r="L124" s="43">
        <f t="shared" si="12"/>
        <v>3.7635142652126174</v>
      </c>
      <c r="M124" s="12">
        <v>553440.73</v>
      </c>
    </row>
    <row r="125" spans="1:13" x14ac:dyDescent="0.2">
      <c r="A125" s="24"/>
      <c r="B125" s="140" t="s">
        <v>64</v>
      </c>
      <c r="C125" s="141"/>
      <c r="D125" s="141"/>
      <c r="E125" s="141"/>
      <c r="F125" s="141"/>
      <c r="G125" s="141"/>
      <c r="H125" s="141"/>
      <c r="I125" s="141"/>
      <c r="J125" s="35"/>
      <c r="K125" s="39">
        <v>12254.52</v>
      </c>
      <c r="L125" s="42">
        <f>SUM(L111:L124)</f>
        <v>4.627690299851265</v>
      </c>
      <c r="M125" s="37">
        <f>SUM(M111:M124)</f>
        <v>680521.48</v>
      </c>
    </row>
    <row r="126" spans="1:13" ht="15" x14ac:dyDescent="0.2">
      <c r="A126" s="142" t="s">
        <v>65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4"/>
    </row>
    <row r="127" spans="1:13" x14ac:dyDescent="0.2">
      <c r="A127" s="13">
        <v>1</v>
      </c>
      <c r="B127" s="185" t="s">
        <v>121</v>
      </c>
      <c r="C127" s="139"/>
      <c r="D127" s="139"/>
      <c r="E127" s="139"/>
      <c r="F127" s="139"/>
      <c r="G127" s="139"/>
      <c r="H127" s="139"/>
      <c r="I127" s="139"/>
      <c r="J127" s="32" t="s">
        <v>66</v>
      </c>
      <c r="K127" s="28">
        <v>12254.52</v>
      </c>
      <c r="L127" s="43">
        <f t="shared" ref="L127:L132" si="13">SUM(M127/K127)/12</f>
        <v>20.629299774015355</v>
      </c>
      <c r="M127" s="12">
        <v>3033626</v>
      </c>
    </row>
    <row r="128" spans="1:13" x14ac:dyDescent="0.2">
      <c r="A128" s="13" t="s">
        <v>17</v>
      </c>
      <c r="B128" s="184" t="s">
        <v>122</v>
      </c>
      <c r="C128" s="156"/>
      <c r="D128" s="156"/>
      <c r="E128" s="156"/>
      <c r="F128" s="156"/>
      <c r="G128" s="156"/>
      <c r="H128" s="156"/>
      <c r="I128" s="157"/>
      <c r="J128" s="32"/>
      <c r="K128" s="28">
        <v>12254.52</v>
      </c>
      <c r="L128" s="43">
        <f t="shared" si="13"/>
        <v>19.687813693777205</v>
      </c>
      <c r="M128" s="12">
        <v>2895176.48</v>
      </c>
    </row>
    <row r="129" spans="1:13" x14ac:dyDescent="0.2">
      <c r="A129" s="13" t="s">
        <v>19</v>
      </c>
      <c r="B129" s="185" t="s">
        <v>120</v>
      </c>
      <c r="C129" s="139"/>
      <c r="D129" s="139"/>
      <c r="E129" s="139"/>
      <c r="F129" s="139"/>
      <c r="G129" s="139"/>
      <c r="H129" s="139"/>
      <c r="I129" s="139"/>
      <c r="J129" s="32" t="s">
        <v>66</v>
      </c>
      <c r="K129" s="28">
        <v>12254.52</v>
      </c>
      <c r="L129" s="43">
        <f t="shared" si="13"/>
        <v>0.51597288184278123</v>
      </c>
      <c r="M129" s="12">
        <v>75876</v>
      </c>
    </row>
    <row r="130" spans="1:13" x14ac:dyDescent="0.2">
      <c r="A130" s="16" t="s">
        <v>22</v>
      </c>
      <c r="B130" s="161" t="s">
        <v>123</v>
      </c>
      <c r="C130" s="162"/>
      <c r="D130" s="162"/>
      <c r="E130" s="162"/>
      <c r="F130" s="162"/>
      <c r="G130" s="162"/>
      <c r="H130" s="162"/>
      <c r="I130" s="163"/>
      <c r="J130" s="96"/>
      <c r="K130" s="92">
        <v>12254.52</v>
      </c>
      <c r="L130" s="43">
        <f t="shared" si="13"/>
        <v>0.2614137477436897</v>
      </c>
      <c r="M130" s="18">
        <v>38442</v>
      </c>
    </row>
    <row r="131" spans="1:13" x14ac:dyDescent="0.2">
      <c r="A131" s="16" t="s">
        <v>124</v>
      </c>
      <c r="B131" s="161" t="s">
        <v>122</v>
      </c>
      <c r="C131" s="162"/>
      <c r="D131" s="162"/>
      <c r="E131" s="162"/>
      <c r="F131" s="162"/>
      <c r="G131" s="162"/>
      <c r="H131" s="162"/>
      <c r="I131" s="163"/>
      <c r="J131" s="96"/>
      <c r="K131" s="92">
        <v>12254.52</v>
      </c>
      <c r="L131" s="43">
        <f t="shared" si="13"/>
        <v>0.16409945065167791</v>
      </c>
      <c r="M131" s="18">
        <v>24131.52</v>
      </c>
    </row>
    <row r="132" spans="1:13" x14ac:dyDescent="0.2">
      <c r="A132" s="24"/>
      <c r="B132" s="140" t="s">
        <v>67</v>
      </c>
      <c r="C132" s="141"/>
      <c r="D132" s="141"/>
      <c r="E132" s="141"/>
      <c r="F132" s="141"/>
      <c r="G132" s="141"/>
      <c r="H132" s="141"/>
      <c r="I132" s="141"/>
      <c r="J132" s="35" t="s">
        <v>68</v>
      </c>
      <c r="K132" s="39">
        <v>12254.52</v>
      </c>
      <c r="L132" s="42">
        <f t="shared" si="13"/>
        <v>0.42551319839536755</v>
      </c>
      <c r="M132" s="37">
        <v>62573.52</v>
      </c>
    </row>
    <row r="134" spans="1:13" x14ac:dyDescent="0.2">
      <c r="B134" s="1" t="s">
        <v>175</v>
      </c>
      <c r="C134" s="1" t="s">
        <v>176</v>
      </c>
    </row>
    <row r="136" spans="1:13" x14ac:dyDescent="0.2">
      <c r="B136" s="1" t="s">
        <v>177</v>
      </c>
    </row>
    <row r="138" spans="1:13" x14ac:dyDescent="0.2">
      <c r="B138" s="1" t="s">
        <v>178</v>
      </c>
      <c r="C138" s="1" t="s">
        <v>179</v>
      </c>
    </row>
    <row r="142" spans="1:13" x14ac:dyDescent="0.2">
      <c r="B142" s="1" t="s">
        <v>180</v>
      </c>
      <c r="C142" s="1" t="s">
        <v>179</v>
      </c>
    </row>
  </sheetData>
  <mergeCells count="217">
    <mergeCell ref="B127:I127"/>
    <mergeCell ref="B128:I128"/>
    <mergeCell ref="B129:I129"/>
    <mergeCell ref="B130:I130"/>
    <mergeCell ref="B131:I131"/>
    <mergeCell ref="B132:I132"/>
    <mergeCell ref="B116:I116"/>
    <mergeCell ref="B117:I117"/>
    <mergeCell ref="B118:I118"/>
    <mergeCell ref="B119:I119"/>
    <mergeCell ref="B125:I125"/>
    <mergeCell ref="A126:M126"/>
    <mergeCell ref="B121:I121"/>
    <mergeCell ref="B123:I123"/>
    <mergeCell ref="B122:I122"/>
    <mergeCell ref="B124:I124"/>
    <mergeCell ref="A110:M110"/>
    <mergeCell ref="B111:I111"/>
    <mergeCell ref="B112:I112"/>
    <mergeCell ref="B113:I113"/>
    <mergeCell ref="B114:I114"/>
    <mergeCell ref="B115:I115"/>
    <mergeCell ref="B104:I104"/>
    <mergeCell ref="B105:I105"/>
    <mergeCell ref="B106:I106"/>
    <mergeCell ref="B107:I107"/>
    <mergeCell ref="B108:I108"/>
    <mergeCell ref="B109:I109"/>
    <mergeCell ref="B98:I98"/>
    <mergeCell ref="B99:I99"/>
    <mergeCell ref="B100:I100"/>
    <mergeCell ref="B101:I101"/>
    <mergeCell ref="B102:I102"/>
    <mergeCell ref="B103:I103"/>
    <mergeCell ref="B92:I92"/>
    <mergeCell ref="B93:I93"/>
    <mergeCell ref="B94:I94"/>
    <mergeCell ref="B95:I95"/>
    <mergeCell ref="B96:I96"/>
    <mergeCell ref="B97:I97"/>
    <mergeCell ref="B86:I86"/>
    <mergeCell ref="B87:I87"/>
    <mergeCell ref="B88:I88"/>
    <mergeCell ref="B89:I89"/>
    <mergeCell ref="B90:I90"/>
    <mergeCell ref="B91:I91"/>
    <mergeCell ref="B80:I80"/>
    <mergeCell ref="B81:I81"/>
    <mergeCell ref="B82:I82"/>
    <mergeCell ref="B83:I83"/>
    <mergeCell ref="B84:I84"/>
    <mergeCell ref="B85:I85"/>
    <mergeCell ref="B74:I74"/>
    <mergeCell ref="B75:I75"/>
    <mergeCell ref="B76:I76"/>
    <mergeCell ref="B77:I77"/>
    <mergeCell ref="B78:I78"/>
    <mergeCell ref="B79:I79"/>
    <mergeCell ref="B68:I68"/>
    <mergeCell ref="B69:I69"/>
    <mergeCell ref="B70:I70"/>
    <mergeCell ref="B71:I71"/>
    <mergeCell ref="B72:I72"/>
    <mergeCell ref="B73:I73"/>
    <mergeCell ref="B62:I62"/>
    <mergeCell ref="B63:I63"/>
    <mergeCell ref="B64:I64"/>
    <mergeCell ref="B65:I65"/>
    <mergeCell ref="B66:I66"/>
    <mergeCell ref="B67:I67"/>
    <mergeCell ref="B56:I56"/>
    <mergeCell ref="B57:I57"/>
    <mergeCell ref="B58:I58"/>
    <mergeCell ref="B59:I59"/>
    <mergeCell ref="B60:I60"/>
    <mergeCell ref="B61:I61"/>
    <mergeCell ref="B50:I50"/>
    <mergeCell ref="B51:I51"/>
    <mergeCell ref="B52:I52"/>
    <mergeCell ref="B53:I53"/>
    <mergeCell ref="B54:I54"/>
    <mergeCell ref="B55:I55"/>
    <mergeCell ref="A44:M44"/>
    <mergeCell ref="B45:I45"/>
    <mergeCell ref="B46:I46"/>
    <mergeCell ref="A47:M47"/>
    <mergeCell ref="B48:I48"/>
    <mergeCell ref="B49:I49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9:B29"/>
    <mergeCell ref="C29:D29"/>
    <mergeCell ref="E29:F29"/>
    <mergeCell ref="G29:H29"/>
    <mergeCell ref="A30:B30"/>
    <mergeCell ref="C30:D30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A25:B25"/>
    <mergeCell ref="C25:D25"/>
    <mergeCell ref="E25:F25"/>
    <mergeCell ref="G25:H25"/>
    <mergeCell ref="A26:B26"/>
    <mergeCell ref="C26:D26"/>
    <mergeCell ref="E26:F26"/>
    <mergeCell ref="G26:H26"/>
    <mergeCell ref="A23:B23"/>
    <mergeCell ref="C23:D23"/>
    <mergeCell ref="E23:F23"/>
    <mergeCell ref="G23:H23"/>
    <mergeCell ref="A24:B24"/>
    <mergeCell ref="C24:D24"/>
    <mergeCell ref="E24:F24"/>
    <mergeCell ref="G24:H24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G8:H8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1:M1"/>
    <mergeCell ref="A2:M2"/>
    <mergeCell ref="A3:M3"/>
    <mergeCell ref="A4:M4"/>
    <mergeCell ref="A6:B6"/>
    <mergeCell ref="C6:D6"/>
    <mergeCell ref="E6:F6"/>
    <mergeCell ref="G6:H6"/>
    <mergeCell ref="B120:I120"/>
    <mergeCell ref="A9:B9"/>
    <mergeCell ref="C9:D9"/>
    <mergeCell ref="E9:F9"/>
    <mergeCell ref="G9:H9"/>
    <mergeCell ref="A10:B10"/>
    <mergeCell ref="C10:D10"/>
    <mergeCell ref="E10:F10"/>
    <mergeCell ref="G10:H10"/>
    <mergeCell ref="A7:B7"/>
    <mergeCell ref="C7:D7"/>
    <mergeCell ref="E7:F7"/>
    <mergeCell ref="G7:H7"/>
    <mergeCell ref="A8:B8"/>
    <mergeCell ref="C8:D8"/>
    <mergeCell ref="E8:F8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М24 2012 КОР.</vt:lpstr>
    </vt:vector>
  </TitlesOfParts>
  <Company>X-Com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2013-06-16T12:12:19Z</cp:lastPrinted>
  <dcterms:created xsi:type="dcterms:W3CDTF">2013-03-13T12:21:07Z</dcterms:created>
  <dcterms:modified xsi:type="dcterms:W3CDTF">2013-06-27T01:05:53Z</dcterms:modified>
</cp:coreProperties>
</file>