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<sst xmlns="http://schemas.openxmlformats.org/spreadsheetml/2006/main" count="69" uniqueCount="68">
  <si>
    <t>Отчет ООО УК "Возрождение"</t>
  </si>
  <si>
    <t xml:space="preserve">по содержанию и текущему ремонту общего имущества жилого дома </t>
  </si>
  <si>
    <r>
      <t xml:space="preserve">Период отчетности: </t>
    </r>
    <r>
      <rPr>
        <b/>
        <sz val="12"/>
        <rFont val="Arial"/>
        <family val="2"/>
      </rPr>
      <t>01.01.2014 - 31.12.2014 г.</t>
    </r>
  </si>
  <si>
    <t>Размер платы (Тарифы):</t>
  </si>
  <si>
    <r>
      <t xml:space="preserve">Адрес: </t>
    </r>
    <r>
      <rPr>
        <b/>
        <sz val="12"/>
        <rFont val="Arial"/>
        <family val="2"/>
      </rPr>
      <t>ул. Киевская, 86 В</t>
    </r>
  </si>
  <si>
    <r>
      <t xml:space="preserve">Содержание общего имущества: </t>
    </r>
    <r>
      <rPr>
        <b/>
        <sz val="12"/>
        <rFont val="Arial"/>
        <family val="2"/>
      </rPr>
      <t>8,53 руб. за 1 кв.м.</t>
    </r>
  </si>
  <si>
    <r>
      <t xml:space="preserve">Площадь дома: </t>
    </r>
    <r>
      <rPr>
        <b/>
        <sz val="12"/>
        <rFont val="Arial"/>
        <family val="2"/>
      </rPr>
      <t>4380,75</t>
    </r>
  </si>
  <si>
    <r>
      <t xml:space="preserve">Тек. ремонт общего имущества: </t>
    </r>
    <r>
      <rPr>
        <b/>
        <sz val="12"/>
        <rFont val="Arial"/>
        <family val="2"/>
      </rPr>
      <t xml:space="preserve">8,30 руб. за 1 кв.м.      </t>
    </r>
  </si>
  <si>
    <r>
      <t xml:space="preserve">Количество прописанных: </t>
    </r>
    <r>
      <rPr>
        <b/>
        <sz val="12"/>
        <rFont val="Arial"/>
        <family val="2"/>
      </rPr>
      <t>196</t>
    </r>
  </si>
  <si>
    <r>
      <t xml:space="preserve">Кап. ремонт общего имущества: </t>
    </r>
    <r>
      <rPr>
        <b/>
        <sz val="12"/>
        <rFont val="Arial"/>
        <family val="2"/>
      </rPr>
      <t xml:space="preserve">0,00 руб. за 1 кв.м.      </t>
    </r>
  </si>
  <si>
    <r>
      <t xml:space="preserve">Количество квартир: </t>
    </r>
    <r>
      <rPr>
        <b/>
        <sz val="12"/>
        <rFont val="Arial"/>
        <family val="2"/>
      </rPr>
      <t>90</t>
    </r>
  </si>
  <si>
    <r>
      <t xml:space="preserve">Вывоз мусора: </t>
    </r>
    <r>
      <rPr>
        <b/>
        <sz val="12"/>
        <rFont val="Arial"/>
        <family val="2"/>
      </rPr>
      <t>41,48 руб. за 1 чел</t>
    </r>
  </si>
  <si>
    <r>
      <t xml:space="preserve">Период обслуживания: </t>
    </r>
    <r>
      <rPr>
        <b/>
        <sz val="12"/>
        <rFont val="Arial"/>
        <family val="2"/>
      </rPr>
      <t>с 15 декабря 2005 г.</t>
    </r>
  </si>
  <si>
    <r>
      <t xml:space="preserve">Обслуживание приборов учета: </t>
    </r>
    <r>
      <rPr>
        <b/>
        <sz val="12"/>
        <rFont val="Arial"/>
        <family val="2"/>
      </rPr>
      <t>0,53 руб. за 1 кв.м.</t>
    </r>
  </si>
  <si>
    <t>Остаток на 01.01.2014г.</t>
  </si>
  <si>
    <t>Содержание</t>
  </si>
  <si>
    <t>Тек. ремонт</t>
  </si>
  <si>
    <t>Кап. ремонт</t>
  </si>
  <si>
    <t>Мусор</t>
  </si>
  <si>
    <t>Приб.учета</t>
  </si>
  <si>
    <t>Антенна</t>
  </si>
  <si>
    <t>Домофон</t>
  </si>
  <si>
    <t>Всего:</t>
  </si>
  <si>
    <t>Начислено</t>
  </si>
  <si>
    <t>Оплачено</t>
  </si>
  <si>
    <t>Провайдеры</t>
  </si>
  <si>
    <t>Затрачено</t>
  </si>
  <si>
    <t>Остаток на 31.12.2014 г.</t>
  </si>
  <si>
    <r>
      <t xml:space="preserve">       Статьи расходов: </t>
    </r>
    <r>
      <rPr>
        <b/>
        <sz val="12"/>
        <rFont val="Arial"/>
        <family val="2"/>
      </rPr>
      <t>Содержание общего имущества</t>
    </r>
  </si>
  <si>
    <t>средн.знач-я за 1 месяц</t>
  </si>
  <si>
    <t>за 12 месяцев</t>
  </si>
  <si>
    <t>Тех.обслуживание газового оборудования</t>
  </si>
  <si>
    <t>Услуги ВЦ, доставка квитанций</t>
  </si>
  <si>
    <t>Содержание помещений (аренда)</t>
  </si>
  <si>
    <t>Услуги связи и коммуникаций</t>
  </si>
  <si>
    <t>Оплата труда обслуживающего персонала</t>
  </si>
  <si>
    <t>Оплата труда АУП</t>
  </si>
  <si>
    <t>Паспортный стол, диспетчер</t>
  </si>
  <si>
    <t>Уборка подъездов</t>
  </si>
  <si>
    <t>Уборка придомовой территории (дворник)</t>
  </si>
  <si>
    <t>Уборка придомовой территории (спецтехника)</t>
  </si>
  <si>
    <t>Удаление с крыш наледи и снега</t>
  </si>
  <si>
    <t>Обслуживание банковского счета и прием платежей</t>
  </si>
  <si>
    <t xml:space="preserve">Работы по устранению аварийных ситуаций </t>
  </si>
  <si>
    <t>Юридическое сопровождение</t>
  </si>
  <si>
    <t>Программное обеспечение</t>
  </si>
  <si>
    <t>Аттестация персонала</t>
  </si>
  <si>
    <t>Налоги прочие (УСН)</t>
  </si>
  <si>
    <t>Амортизация транспорта, инструмента, оборудования</t>
  </si>
  <si>
    <t>Горюче-смазочные материалы</t>
  </si>
  <si>
    <t>Налоги с ФОТ</t>
  </si>
  <si>
    <t>Спецодежда</t>
  </si>
  <si>
    <t>Канцелярские товары, бланки…</t>
  </si>
  <si>
    <t xml:space="preserve">Хозяйственные товары </t>
  </si>
  <si>
    <t>Прибыль компании</t>
  </si>
  <si>
    <t>Итого:</t>
  </si>
  <si>
    <r>
      <t xml:space="preserve">       Статьи расходов: </t>
    </r>
    <r>
      <rPr>
        <b/>
        <sz val="12"/>
        <rFont val="Arial"/>
        <family val="2"/>
      </rPr>
      <t>Текущий ремонт общего имущества</t>
    </r>
  </si>
  <si>
    <t>Стоимость</t>
  </si>
  <si>
    <t xml:space="preserve">Ремонт крыши над квартирой № 14 </t>
  </si>
  <si>
    <t>Замена участка трубы на стояке ГВС Ду-25 (кв. № 9)</t>
  </si>
  <si>
    <t>Дезинсекция подвального помещения (обработка от клопов)</t>
  </si>
  <si>
    <t>Устройство уличного освещения над входами в подъезды</t>
  </si>
  <si>
    <t>Переврезка стояков отопления в подвале ( кв. № 17, 20, 23, 26, 29)</t>
  </si>
  <si>
    <t>Снос 4-х кленов и 2-х ив, утилизация порубочных остатков</t>
  </si>
  <si>
    <t>Ремонт отмостки</t>
  </si>
  <si>
    <t>Заделка и герметизация межпанельного шва на 5 этаже (кв. № 73)</t>
  </si>
  <si>
    <t>Бухгалтер ООО УК "Возрождение"    __________________________ О.Ю. Родионова</t>
  </si>
  <si>
    <t>Директор ООО УК "Возрождение"           ________________________  А.А. Тюменцев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</si>
</sst>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80" fontId="2" fillId="0" borderId="11" xfId="0" applyNumberFormat="1" applyFont="1" applyFill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2" fillId="0" borderId="3" xfId="0" applyNumberFormat="1" applyFont="1" applyFill="1" applyBorder="1" applyAlignment="1">
      <alignment/>
    </xf>
    <xf numFmtId="180" fontId="2" fillId="0" borderId="5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8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80" fontId="2" fillId="2" borderId="16" xfId="0" applyNumberFormat="1" applyFont="1" applyFill="1" applyBorder="1" applyAlignment="1">
      <alignment/>
    </xf>
    <xf numFmtId="180" fontId="2" fillId="0" borderId="17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80" fontId="2" fillId="0" borderId="32" xfId="0" applyNumberFormat="1" applyFont="1" applyBorder="1" applyAlignment="1">
      <alignment horizontal="right"/>
    </xf>
    <xf numFmtId="180" fontId="2" fillId="0" borderId="9" xfId="0" applyNumberFormat="1" applyFont="1" applyBorder="1" applyAlignment="1">
      <alignment horizontal="right"/>
    </xf>
    <xf numFmtId="180" fontId="2" fillId="0" borderId="32" xfId="0" applyNumberFormat="1" applyFont="1" applyBorder="1" applyAlignment="1">
      <alignment/>
    </xf>
    <xf numFmtId="180" fontId="2" fillId="0" borderId="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180" fontId="2" fillId="0" borderId="29" xfId="0" applyNumberFormat="1" applyFont="1" applyBorder="1" applyAlignment="1">
      <alignment horizontal="right"/>
    </xf>
    <xf numFmtId="0" fontId="0" fillId="0" borderId="31" xfId="0" applyBorder="1" applyAlignment="1">
      <alignment horizontal="right"/>
    </xf>
    <xf numFmtId="180" fontId="2" fillId="0" borderId="29" xfId="0" applyNumberFormat="1" applyFont="1" applyBorder="1" applyAlignment="1">
      <alignment/>
    </xf>
    <xf numFmtId="180" fontId="0" fillId="0" borderId="31" xfId="0" applyNumberForma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80" fontId="2" fillId="0" borderId="21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80" fontId="1" fillId="0" borderId="22" xfId="0" applyNumberFormat="1" applyFont="1" applyBorder="1" applyAlignment="1">
      <alignment horizontal="right"/>
    </xf>
    <xf numFmtId="180" fontId="1" fillId="0" borderId="35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180" fontId="2" fillId="0" borderId="18" xfId="0" applyNumberFormat="1" applyFont="1" applyBorder="1" applyAlignment="1">
      <alignment horizontal="right" wrapText="1"/>
    </xf>
    <xf numFmtId="180" fontId="0" fillId="0" borderId="26" xfId="0" applyNumberFormat="1" applyBorder="1" applyAlignment="1">
      <alignment horizontal="right" wrapText="1"/>
    </xf>
    <xf numFmtId="0" fontId="0" fillId="0" borderId="30" xfId="0" applyBorder="1" applyAlignment="1">
      <alignment wrapText="1"/>
    </xf>
    <xf numFmtId="180" fontId="2" fillId="0" borderId="29" xfId="0" applyNumberFormat="1" applyFont="1" applyBorder="1" applyAlignment="1">
      <alignment horizontal="right" wrapText="1"/>
    </xf>
    <xf numFmtId="180" fontId="0" fillId="0" borderId="31" xfId="0" applyNumberFormat="1" applyBorder="1" applyAlignment="1">
      <alignment horizontal="right" wrapText="1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180" fontId="2" fillId="0" borderId="31" xfId="0" applyNumberFormat="1" applyFont="1" applyBorder="1" applyAlignment="1">
      <alignment horizontal="right" wrapText="1"/>
    </xf>
    <xf numFmtId="0" fontId="2" fillId="2" borderId="6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80" fontId="2" fillId="0" borderId="6" xfId="0" applyNumberFormat="1" applyFont="1" applyBorder="1" applyAlignment="1">
      <alignment horizontal="right" wrapText="1"/>
    </xf>
    <xf numFmtId="180" fontId="2" fillId="0" borderId="9" xfId="0" applyNumberFormat="1" applyFont="1" applyBorder="1" applyAlignment="1">
      <alignment horizontal="right" wrapText="1"/>
    </xf>
    <xf numFmtId="0" fontId="2" fillId="2" borderId="36" xfId="0" applyFont="1" applyFill="1" applyBorder="1" applyAlignment="1">
      <alignment horizontal="left" wrapText="1"/>
    </xf>
    <xf numFmtId="0" fontId="0" fillId="0" borderId="37" xfId="0" applyBorder="1" applyAlignment="1">
      <alignment wrapText="1"/>
    </xf>
    <xf numFmtId="180" fontId="2" fillId="0" borderId="36" xfId="0" applyNumberFormat="1" applyFont="1" applyBorder="1" applyAlignment="1">
      <alignment horizontal="right" wrapText="1"/>
    </xf>
    <xf numFmtId="180" fontId="0" fillId="0" borderId="38" xfId="0" applyNumberFormat="1" applyBorder="1" applyAlignment="1">
      <alignment horizontal="right" wrapText="1"/>
    </xf>
    <xf numFmtId="0" fontId="2" fillId="2" borderId="39" xfId="0" applyFont="1" applyFill="1" applyBorder="1" applyAlignment="1">
      <alignment horizontal="left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180" fontId="2" fillId="0" borderId="39" xfId="0" applyNumberFormat="1" applyFont="1" applyBorder="1" applyAlignment="1">
      <alignment horizontal="right" wrapText="1"/>
    </xf>
    <xf numFmtId="180" fontId="0" fillId="0" borderId="42" xfId="0" applyNumberFormat="1" applyBorder="1" applyAlignment="1">
      <alignment horizontal="right" wrapText="1"/>
    </xf>
    <xf numFmtId="0" fontId="1" fillId="2" borderId="22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0" fontId="1" fillId="0" borderId="15" xfId="0" applyNumberFormat="1" applyFont="1" applyBorder="1" applyAlignment="1">
      <alignment horizontal="right" wrapText="1"/>
    </xf>
    <xf numFmtId="180" fontId="1" fillId="0" borderId="17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54;&#1054;%20&#1059;&#1050;%20&#1042;&#1054;&#1047;&#1056;&#1054;&#1046;&#1044;&#1045;&#1053;&#1048;&#1045;\&#1054;&#1058;&#1063;&#1045;&#1058;%202014%20&#1075;&#1086;&#1076;\&#1054;&#1090;&#1095;&#1077;&#1090;%20%202014%20&#1075;&#1086;&#1076;%20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"/>
      <sheetName val="Р общ"/>
      <sheetName val="Оп.Пост"/>
      <sheetName val="О К86"/>
      <sheetName val="Р К86"/>
      <sheetName val="НиО К86"/>
      <sheetName val="О К86Б"/>
      <sheetName val="Р К86Б"/>
      <sheetName val="НиО К86Б"/>
      <sheetName val="О К86В"/>
      <sheetName val="Р К86В"/>
      <sheetName val="НиО К86В"/>
      <sheetName val="О К86Г"/>
      <sheetName val="Р К86Г"/>
      <sheetName val="НиО К86Г"/>
      <sheetName val="О П61"/>
      <sheetName val="Р П61"/>
      <sheetName val="НиО П61"/>
      <sheetName val="О К11"/>
      <sheetName val="Р К11"/>
      <sheetName val="НиО К11"/>
      <sheetName val="О А7"/>
      <sheetName val="Р А7"/>
      <sheetName val="НиО А7"/>
      <sheetName val="О С 68"/>
      <sheetName val="Р С 68 "/>
      <sheetName val="НиО С 68"/>
      <sheetName val="О Куз 31"/>
      <sheetName val="Р Куз 31"/>
      <sheetName val="НиО Куз 31"/>
      <sheetName val="О Бел 33 1"/>
      <sheetName val="Р Бел 33 1"/>
      <sheetName val="НиО Бел 33 1"/>
      <sheetName val="О Щ 9 "/>
      <sheetName val="Р Щ 9"/>
      <sheetName val="НиО Щ 9"/>
      <sheetName val="О Ком 63а"/>
      <sheetName val="Р Ком 63а"/>
      <sheetName val="НиО Ком 63а"/>
      <sheetName val="О Кр6 2"/>
      <sheetName val="Р Кр6 2"/>
      <sheetName val="НиО Кр6 2"/>
      <sheetName val="О Пр 49"/>
      <sheetName val="Р Пр 49"/>
      <sheetName val="НиО Пр 49"/>
      <sheetName val="Лист1"/>
      <sheetName val="Общая"/>
    </sheetNames>
    <sheetDataSet>
      <sheetData sheetId="2">
        <row r="14">
          <cell r="E14">
            <v>0</v>
          </cell>
          <cell r="I14">
            <v>0</v>
          </cell>
        </row>
      </sheetData>
      <sheetData sheetId="10">
        <row r="2">
          <cell r="N2">
            <v>39040.870570302846</v>
          </cell>
        </row>
        <row r="3">
          <cell r="N3">
            <v>9856.344700000001</v>
          </cell>
        </row>
        <row r="4">
          <cell r="N4">
            <v>13434.38573375186</v>
          </cell>
        </row>
        <row r="6">
          <cell r="N6">
            <v>10775.87540671639</v>
          </cell>
        </row>
        <row r="7">
          <cell r="N7">
            <v>17571.171636700736</v>
          </cell>
        </row>
        <row r="8">
          <cell r="N8">
            <v>4408.379636308463</v>
          </cell>
        </row>
        <row r="9">
          <cell r="N9">
            <v>94010.30043878642</v>
          </cell>
        </row>
        <row r="10">
          <cell r="N10">
            <v>110383.96451457642</v>
          </cell>
        </row>
        <row r="11">
          <cell r="N11">
            <v>18037.73070148401</v>
          </cell>
        </row>
        <row r="12">
          <cell r="N12">
            <v>44376</v>
          </cell>
        </row>
        <row r="13">
          <cell r="N13">
            <v>0</v>
          </cell>
        </row>
        <row r="14">
          <cell r="N14">
            <v>55200</v>
          </cell>
        </row>
        <row r="15">
          <cell r="N15">
            <v>9240</v>
          </cell>
        </row>
        <row r="16">
          <cell r="N16">
            <v>18976.858881826447</v>
          </cell>
        </row>
        <row r="17">
          <cell r="N17">
            <v>15332.625</v>
          </cell>
        </row>
        <row r="18">
          <cell r="N18">
            <v>5931.813527591717</v>
          </cell>
        </row>
        <row r="19">
          <cell r="N19">
            <v>0</v>
          </cell>
        </row>
        <row r="21">
          <cell r="N21">
            <v>4919.377033581951</v>
          </cell>
        </row>
        <row r="22">
          <cell r="N22">
            <v>12620.858606092124</v>
          </cell>
        </row>
        <row r="23">
          <cell r="N23">
            <v>0</v>
          </cell>
        </row>
        <row r="24">
          <cell r="N24">
            <v>887.7766282791802</v>
          </cell>
        </row>
        <row r="25">
          <cell r="N25">
            <v>2877.589353073341</v>
          </cell>
        </row>
        <row r="26">
          <cell r="N26">
            <v>52569</v>
          </cell>
        </row>
      </sheetData>
      <sheetData sheetId="11">
        <row r="14">
          <cell r="B14">
            <v>448409.16</v>
          </cell>
          <cell r="C14">
            <v>436317.72</v>
          </cell>
          <cell r="D14">
            <v>0</v>
          </cell>
          <cell r="E14">
            <v>98307.6</v>
          </cell>
          <cell r="F14">
            <v>27861.960000000006</v>
          </cell>
          <cell r="G14">
            <v>0</v>
          </cell>
          <cell r="J14">
            <v>0</v>
          </cell>
        </row>
        <row r="44">
          <cell r="B44">
            <v>454234.36</v>
          </cell>
          <cell r="C44">
            <v>405546.7</v>
          </cell>
          <cell r="D44">
            <v>2182.63</v>
          </cell>
          <cell r="E44">
            <v>91526.16000000002</v>
          </cell>
          <cell r="F44">
            <v>25887.55</v>
          </cell>
          <cell r="G44">
            <v>77.64</v>
          </cell>
          <cell r="J44">
            <v>940.8900000000002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J67"/>
    </sheetView>
  </sheetViews>
  <sheetFormatPr defaultColWidth="9.140625" defaultRowHeight="12.75"/>
  <cols>
    <col min="2" max="2" width="14.7109375" style="0" customWidth="1"/>
    <col min="3" max="3" width="15.28125" style="0" customWidth="1"/>
    <col min="4" max="4" width="14.7109375" style="0" customWidth="1"/>
    <col min="5" max="5" width="13.00390625" style="0" customWidth="1"/>
    <col min="6" max="7" width="14.57421875" style="0" customWidth="1"/>
    <col min="8" max="8" width="13.00390625" style="0" customWidth="1"/>
    <col min="9" max="9" width="16.00390625" style="0" customWidth="1"/>
    <col min="10" max="10" width="17.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4" t="s">
        <v>2</v>
      </c>
      <c r="B4" s="5"/>
      <c r="C4" s="5"/>
      <c r="D4" s="5"/>
      <c r="E4" s="6"/>
      <c r="F4" s="7" t="s">
        <v>3</v>
      </c>
      <c r="G4" s="8"/>
      <c r="H4" s="8"/>
      <c r="I4" s="8"/>
      <c r="J4" s="9"/>
    </row>
    <row r="5" spans="1:10" ht="15.75">
      <c r="A5" s="10" t="s">
        <v>4</v>
      </c>
      <c r="B5" s="11"/>
      <c r="C5" s="11"/>
      <c r="D5" s="11"/>
      <c r="E5" s="12"/>
      <c r="F5" s="10" t="s">
        <v>5</v>
      </c>
      <c r="G5" s="11"/>
      <c r="H5" s="11"/>
      <c r="I5" s="11"/>
      <c r="J5" s="13"/>
    </row>
    <row r="6" spans="1:10" ht="15.75">
      <c r="A6" s="10" t="s">
        <v>6</v>
      </c>
      <c r="B6" s="11"/>
      <c r="C6" s="11"/>
      <c r="D6" s="11"/>
      <c r="E6" s="12"/>
      <c r="F6" s="10" t="s">
        <v>7</v>
      </c>
      <c r="G6" s="11"/>
      <c r="H6" s="11"/>
      <c r="I6" s="11"/>
      <c r="J6" s="13"/>
    </row>
    <row r="7" spans="1:10" ht="15.75">
      <c r="A7" s="10" t="s">
        <v>8</v>
      </c>
      <c r="B7" s="11"/>
      <c r="C7" s="11"/>
      <c r="D7" s="11"/>
      <c r="E7" s="12"/>
      <c r="F7" s="10" t="s">
        <v>9</v>
      </c>
      <c r="G7" s="11"/>
      <c r="H7" s="11"/>
      <c r="I7" s="11"/>
      <c r="J7" s="13"/>
    </row>
    <row r="8" spans="1:10" ht="15.75">
      <c r="A8" s="10" t="s">
        <v>10</v>
      </c>
      <c r="B8" s="11"/>
      <c r="C8" s="11"/>
      <c r="D8" s="11"/>
      <c r="E8" s="12"/>
      <c r="F8" s="10" t="s">
        <v>11</v>
      </c>
      <c r="G8" s="11"/>
      <c r="H8" s="11"/>
      <c r="I8" s="11"/>
      <c r="J8" s="13"/>
    </row>
    <row r="9" spans="1:10" ht="16.5" thickBot="1">
      <c r="A9" s="14" t="s">
        <v>12</v>
      </c>
      <c r="B9" s="15"/>
      <c r="C9" s="15"/>
      <c r="D9" s="15"/>
      <c r="E9" s="16"/>
      <c r="F9" s="14" t="s">
        <v>13</v>
      </c>
      <c r="G9" s="15"/>
      <c r="H9" s="15"/>
      <c r="I9" s="15"/>
      <c r="J9" s="17"/>
    </row>
    <row r="10" spans="1:10" ht="1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6.5" thickBot="1">
      <c r="A12" s="19" t="s">
        <v>14</v>
      </c>
      <c r="B12" s="20"/>
      <c r="C12" s="21">
        <v>-356926.02561388025</v>
      </c>
      <c r="D12" s="21">
        <v>166565.05</v>
      </c>
      <c r="E12" s="21">
        <v>33236.43</v>
      </c>
      <c r="F12" s="21">
        <v>47917.75</v>
      </c>
      <c r="G12" s="21">
        <v>-29726.664392486677</v>
      </c>
      <c r="H12" s="21">
        <v>-3055.9608860759495</v>
      </c>
      <c r="I12" s="21">
        <v>-6100.9787179487175</v>
      </c>
      <c r="J12" s="22">
        <v>-148090.39961039159</v>
      </c>
    </row>
    <row r="13" spans="1:10" ht="15.75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4"/>
      <c r="B14" s="25"/>
      <c r="C14" s="26" t="s">
        <v>15</v>
      </c>
      <c r="D14" s="26" t="s">
        <v>16</v>
      </c>
      <c r="E14" s="26" t="s">
        <v>17</v>
      </c>
      <c r="F14" s="26" t="s">
        <v>18</v>
      </c>
      <c r="G14" s="26" t="s">
        <v>19</v>
      </c>
      <c r="H14" s="26" t="s">
        <v>20</v>
      </c>
      <c r="I14" s="26" t="s">
        <v>21</v>
      </c>
      <c r="J14" s="27" t="s">
        <v>22</v>
      </c>
    </row>
    <row r="15" spans="1:10" ht="15.75" thickBot="1">
      <c r="A15" s="28" t="s">
        <v>23</v>
      </c>
      <c r="B15" s="29"/>
      <c r="C15" s="30">
        <f>'[1]НиО К86В'!B14</f>
        <v>448409.16</v>
      </c>
      <c r="D15" s="30">
        <f>'[1]НиО К86В'!C14</f>
        <v>436317.72</v>
      </c>
      <c r="E15" s="30">
        <f>'[1]НиО К86В'!D14</f>
        <v>0</v>
      </c>
      <c r="F15" s="30">
        <f>'[1]НиО К86В'!E14</f>
        <v>98307.6</v>
      </c>
      <c r="G15" s="30">
        <f>'[1]НиО К86В'!F14</f>
        <v>27861.960000000006</v>
      </c>
      <c r="H15" s="30">
        <f>'[1]НиО К86В'!G14</f>
        <v>0</v>
      </c>
      <c r="I15" s="30">
        <f>'[1]НиО К86В'!J14</f>
        <v>0</v>
      </c>
      <c r="J15" s="31">
        <f>SUM(C15:I15)</f>
        <v>1010896.4399999998</v>
      </c>
    </row>
    <row r="16" spans="1:10" ht="15.75" thickBot="1">
      <c r="A16" s="23"/>
      <c r="B16" s="23"/>
      <c r="C16" s="32"/>
      <c r="D16" s="32"/>
      <c r="E16" s="32"/>
      <c r="F16" s="32"/>
      <c r="G16" s="32"/>
      <c r="H16" s="32"/>
      <c r="I16" s="32"/>
      <c r="J16" s="23"/>
    </row>
    <row r="17" spans="1:10" ht="15">
      <c r="A17" s="24" t="s">
        <v>24</v>
      </c>
      <c r="B17" s="25"/>
      <c r="C17" s="33">
        <f>'[1]НиО К86В'!B44</f>
        <v>454234.36</v>
      </c>
      <c r="D17" s="33">
        <f>'[1]НиО К86В'!C44</f>
        <v>405546.7</v>
      </c>
      <c r="E17" s="33">
        <f>'[1]НиО К86В'!D44</f>
        <v>2182.63</v>
      </c>
      <c r="F17" s="33">
        <f>'[1]НиО К86В'!E44</f>
        <v>91526.16000000002</v>
      </c>
      <c r="G17" s="33">
        <f>'[1]НиО К86В'!F44</f>
        <v>25887.55</v>
      </c>
      <c r="H17" s="33">
        <f>'[1]НиО К86В'!G44</f>
        <v>77.64</v>
      </c>
      <c r="I17" s="33">
        <f>'[1]НиО К86В'!J44</f>
        <v>940.8900000000002</v>
      </c>
      <c r="J17" s="34">
        <f>SUM(C17:I17)</f>
        <v>980395.9300000002</v>
      </c>
    </row>
    <row r="18" spans="1:10" ht="15.75" thickBot="1">
      <c r="A18" s="35" t="s">
        <v>25</v>
      </c>
      <c r="B18" s="36"/>
      <c r="C18" s="37">
        <f>700*3+900*9</f>
        <v>10200</v>
      </c>
      <c r="D18" s="38"/>
      <c r="E18" s="38"/>
      <c r="F18" s="38"/>
      <c r="G18" s="38"/>
      <c r="H18" s="38"/>
      <c r="I18" s="38"/>
      <c r="J18" s="31">
        <f>SUM(C18:I18)</f>
        <v>10200</v>
      </c>
    </row>
    <row r="19" spans="1:10" ht="15.75" thickBot="1">
      <c r="A19" s="39"/>
      <c r="B19" s="23"/>
      <c r="C19" s="32"/>
      <c r="D19" s="32"/>
      <c r="E19" s="32"/>
      <c r="F19" s="32"/>
      <c r="G19" s="32"/>
      <c r="H19" s="32"/>
      <c r="I19" s="32"/>
      <c r="J19" s="32"/>
    </row>
    <row r="20" spans="1:10" ht="15.75" thickBot="1">
      <c r="A20" s="40" t="s">
        <v>26</v>
      </c>
      <c r="B20" s="41"/>
      <c r="C20" s="21">
        <f>$I$49</f>
        <v>544152.882369072</v>
      </c>
      <c r="D20" s="21">
        <f>I60</f>
        <v>245986.09</v>
      </c>
      <c r="E20" s="21">
        <v>0</v>
      </c>
      <c r="F20" s="42">
        <v>10910.51</v>
      </c>
      <c r="G20" s="21">
        <v>25627.16</v>
      </c>
      <c r="H20" s="21">
        <f>'[1]Оп.Пост'!E14/79*32</f>
        <v>0</v>
      </c>
      <c r="I20" s="42">
        <f>'[1]Оп.Пост'!I14/195*90</f>
        <v>0</v>
      </c>
      <c r="J20" s="43">
        <f>SUM(C20:I20)</f>
        <v>826676.642369072</v>
      </c>
    </row>
    <row r="21" spans="1:10" ht="15.75" thickBot="1">
      <c r="A21" s="23"/>
      <c r="B21" s="23"/>
      <c r="C21" s="32"/>
      <c r="D21" s="32"/>
      <c r="E21" s="32"/>
      <c r="F21" s="32"/>
      <c r="G21" s="32"/>
      <c r="H21" s="32"/>
      <c r="I21" s="32"/>
      <c r="J21" s="23"/>
    </row>
    <row r="22" spans="1:10" ht="16.5" thickBot="1">
      <c r="A22" s="44" t="s">
        <v>27</v>
      </c>
      <c r="B22" s="45"/>
      <c r="C22" s="21">
        <f>C12+C17+C18-C20</f>
        <v>-436644.5479829522</v>
      </c>
      <c r="D22" s="21">
        <f aca="true" t="shared" si="0" ref="D22:I22">D12+D17+D18-D20</f>
        <v>326125.66000000003</v>
      </c>
      <c r="E22" s="21">
        <f t="shared" si="0"/>
        <v>35419.06</v>
      </c>
      <c r="F22" s="21">
        <f t="shared" si="0"/>
        <v>128533.40000000004</v>
      </c>
      <c r="G22" s="21">
        <f t="shared" si="0"/>
        <v>-29466.274392486677</v>
      </c>
      <c r="H22" s="21">
        <f t="shared" si="0"/>
        <v>-2978.3208860759496</v>
      </c>
      <c r="I22" s="21">
        <f t="shared" si="0"/>
        <v>-5160.088717948717</v>
      </c>
      <c r="J22" s="22">
        <f>J12+J17+J18-J20</f>
        <v>15828.88802053663</v>
      </c>
    </row>
    <row r="23" spans="1:10" ht="15.75" thickBo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5.75">
      <c r="A24" s="47" t="s">
        <v>28</v>
      </c>
      <c r="B24" s="48"/>
      <c r="C24" s="48"/>
      <c r="D24" s="48"/>
      <c r="E24" s="48"/>
      <c r="F24" s="49"/>
      <c r="G24" s="50" t="s">
        <v>29</v>
      </c>
      <c r="H24" s="51"/>
      <c r="I24" s="52" t="s">
        <v>30</v>
      </c>
      <c r="J24" s="53"/>
    </row>
    <row r="25" spans="1:10" ht="15">
      <c r="A25" s="54" t="s">
        <v>31</v>
      </c>
      <c r="B25" s="55"/>
      <c r="C25" s="55"/>
      <c r="D25" s="55"/>
      <c r="E25" s="55"/>
      <c r="F25" s="56"/>
      <c r="G25" s="57">
        <f aca="true" t="shared" si="1" ref="G25:G47">I25/12</f>
        <v>270.1466666666667</v>
      </c>
      <c r="H25" s="58"/>
      <c r="I25" s="59">
        <v>3241.76</v>
      </c>
      <c r="J25" s="60"/>
    </row>
    <row r="26" spans="1:10" ht="15">
      <c r="A26" s="61" t="s">
        <v>32</v>
      </c>
      <c r="B26" s="62"/>
      <c r="C26" s="62"/>
      <c r="D26" s="62"/>
      <c r="E26" s="62"/>
      <c r="F26" s="63"/>
      <c r="G26" s="57">
        <f t="shared" si="1"/>
        <v>897.9896172263658</v>
      </c>
      <c r="H26" s="58"/>
      <c r="I26" s="59">
        <f>'[1]Р К86В'!N6</f>
        <v>10775.87540671639</v>
      </c>
      <c r="J26" s="60"/>
    </row>
    <row r="27" spans="1:10" ht="15">
      <c r="A27" s="54" t="s">
        <v>33</v>
      </c>
      <c r="B27" s="55"/>
      <c r="C27" s="55"/>
      <c r="D27" s="55"/>
      <c r="E27" s="55"/>
      <c r="F27" s="56"/>
      <c r="G27" s="57">
        <f t="shared" si="1"/>
        <v>1464.2643030583947</v>
      </c>
      <c r="H27" s="58"/>
      <c r="I27" s="59">
        <f>'[1]Р К86В'!N7</f>
        <v>17571.171636700736</v>
      </c>
      <c r="J27" s="60"/>
    </row>
    <row r="28" spans="1:10" ht="15">
      <c r="A28" s="54" t="s">
        <v>34</v>
      </c>
      <c r="B28" s="55"/>
      <c r="C28" s="55"/>
      <c r="D28" s="55"/>
      <c r="E28" s="55"/>
      <c r="F28" s="56"/>
      <c r="G28" s="57">
        <f t="shared" si="1"/>
        <v>367.3649696923719</v>
      </c>
      <c r="H28" s="58"/>
      <c r="I28" s="59">
        <f>'[1]Р К86В'!N8</f>
        <v>4408.379636308463</v>
      </c>
      <c r="J28" s="60"/>
    </row>
    <row r="29" spans="1:10" ht="15">
      <c r="A29" s="54" t="s">
        <v>35</v>
      </c>
      <c r="B29" s="55"/>
      <c r="C29" s="55"/>
      <c r="D29" s="55"/>
      <c r="E29" s="55"/>
      <c r="F29" s="56"/>
      <c r="G29" s="57">
        <f t="shared" si="1"/>
        <v>7834.191703232202</v>
      </c>
      <c r="H29" s="58"/>
      <c r="I29" s="59">
        <f>'[1]Р К86В'!N9</f>
        <v>94010.30043878642</v>
      </c>
      <c r="J29" s="60"/>
    </row>
    <row r="30" spans="1:10" ht="15">
      <c r="A30" s="54" t="s">
        <v>36</v>
      </c>
      <c r="B30" s="55"/>
      <c r="C30" s="55"/>
      <c r="D30" s="55"/>
      <c r="E30" s="55"/>
      <c r="F30" s="56"/>
      <c r="G30" s="57">
        <f t="shared" si="1"/>
        <v>9198.663709548035</v>
      </c>
      <c r="H30" s="58"/>
      <c r="I30" s="59">
        <f>'[1]Р К86В'!N10</f>
        <v>110383.96451457642</v>
      </c>
      <c r="J30" s="60"/>
    </row>
    <row r="31" spans="1:10" ht="15">
      <c r="A31" s="54" t="s">
        <v>37</v>
      </c>
      <c r="B31" s="55"/>
      <c r="C31" s="55"/>
      <c r="D31" s="55"/>
      <c r="E31" s="55"/>
      <c r="F31" s="56"/>
      <c r="G31" s="57">
        <f t="shared" si="1"/>
        <v>2622.6763696029893</v>
      </c>
      <c r="H31" s="58"/>
      <c r="I31" s="59">
        <f>'[1]Р К86В'!N11+'[1]Р К86В'!N4</f>
        <v>31472.116435235872</v>
      </c>
      <c r="J31" s="60"/>
    </row>
    <row r="32" spans="1:10" ht="15">
      <c r="A32" s="54" t="s">
        <v>38</v>
      </c>
      <c r="B32" s="55"/>
      <c r="C32" s="55"/>
      <c r="D32" s="55"/>
      <c r="E32" s="55"/>
      <c r="F32" s="56"/>
      <c r="G32" s="57">
        <f t="shared" si="1"/>
        <v>3698</v>
      </c>
      <c r="H32" s="58"/>
      <c r="I32" s="59">
        <f>'[1]Р К86В'!N12</f>
        <v>44376</v>
      </c>
      <c r="J32" s="60"/>
    </row>
    <row r="33" spans="1:10" ht="15">
      <c r="A33" s="54" t="s">
        <v>39</v>
      </c>
      <c r="B33" s="55"/>
      <c r="C33" s="55"/>
      <c r="D33" s="55"/>
      <c r="E33" s="55"/>
      <c r="F33" s="56"/>
      <c r="G33" s="57">
        <f t="shared" si="1"/>
        <v>4600</v>
      </c>
      <c r="H33" s="58"/>
      <c r="I33" s="59">
        <f>'[1]Р К86В'!N13+'[1]Р К86В'!N14</f>
        <v>55200</v>
      </c>
      <c r="J33" s="60"/>
    </row>
    <row r="34" spans="1:10" ht="15">
      <c r="A34" s="64" t="s">
        <v>40</v>
      </c>
      <c r="B34" s="65"/>
      <c r="C34" s="65"/>
      <c r="D34" s="65"/>
      <c r="E34" s="65"/>
      <c r="F34" s="66"/>
      <c r="G34" s="67">
        <v>0</v>
      </c>
      <c r="H34" s="68"/>
      <c r="I34" s="59">
        <v>0</v>
      </c>
      <c r="J34" s="60"/>
    </row>
    <row r="35" spans="1:10" ht="15">
      <c r="A35" s="54" t="s">
        <v>41</v>
      </c>
      <c r="B35" s="55"/>
      <c r="C35" s="55"/>
      <c r="D35" s="55"/>
      <c r="E35" s="55"/>
      <c r="F35" s="56"/>
      <c r="G35" s="57">
        <f t="shared" si="1"/>
        <v>770</v>
      </c>
      <c r="H35" s="58"/>
      <c r="I35" s="59">
        <f>'[1]Р К86В'!N15</f>
        <v>9240</v>
      </c>
      <c r="J35" s="60"/>
    </row>
    <row r="36" spans="1:10" ht="15">
      <c r="A36" s="54" t="s">
        <v>42</v>
      </c>
      <c r="B36" s="55"/>
      <c r="C36" s="55"/>
      <c r="D36" s="55"/>
      <c r="E36" s="55"/>
      <c r="F36" s="56"/>
      <c r="G36" s="57">
        <f t="shared" si="1"/>
        <v>1581.4049068188706</v>
      </c>
      <c r="H36" s="58"/>
      <c r="I36" s="59">
        <f>'[1]Р К86В'!N16</f>
        <v>18976.858881826447</v>
      </c>
      <c r="J36" s="60"/>
    </row>
    <row r="37" spans="1:10" ht="15">
      <c r="A37" s="54" t="s">
        <v>43</v>
      </c>
      <c r="B37" s="55"/>
      <c r="C37" s="55"/>
      <c r="D37" s="55"/>
      <c r="E37" s="55"/>
      <c r="F37" s="56"/>
      <c r="G37" s="57">
        <f t="shared" si="1"/>
        <v>1277.71875</v>
      </c>
      <c r="H37" s="58"/>
      <c r="I37" s="59">
        <f>'[1]Р К86В'!N17</f>
        <v>15332.625</v>
      </c>
      <c r="J37" s="60"/>
    </row>
    <row r="38" spans="1:10" ht="15">
      <c r="A38" s="54" t="s">
        <v>44</v>
      </c>
      <c r="B38" s="55"/>
      <c r="C38" s="55"/>
      <c r="D38" s="55"/>
      <c r="E38" s="55"/>
      <c r="F38" s="56"/>
      <c r="G38" s="57">
        <f t="shared" si="1"/>
        <v>494.31779396597636</v>
      </c>
      <c r="H38" s="58"/>
      <c r="I38" s="59">
        <f>'[1]Р К86В'!N18</f>
        <v>5931.813527591717</v>
      </c>
      <c r="J38" s="60"/>
    </row>
    <row r="39" spans="1:10" ht="15">
      <c r="A39" s="54" t="s">
        <v>45</v>
      </c>
      <c r="B39" s="55"/>
      <c r="C39" s="55"/>
      <c r="D39" s="55"/>
      <c r="E39" s="55"/>
      <c r="F39" s="56"/>
      <c r="G39" s="57">
        <f>I39/12</f>
        <v>0</v>
      </c>
      <c r="H39" s="58"/>
      <c r="I39" s="59">
        <f>'[1]Р К86В'!N19</f>
        <v>0</v>
      </c>
      <c r="J39" s="60"/>
    </row>
    <row r="40" spans="1:10" ht="15">
      <c r="A40" s="64" t="s">
        <v>46</v>
      </c>
      <c r="B40" s="65"/>
      <c r="C40" s="65"/>
      <c r="D40" s="65"/>
      <c r="E40" s="65"/>
      <c r="F40" s="66"/>
      <c r="G40" s="57">
        <f>I40/12</f>
        <v>38.35</v>
      </c>
      <c r="H40" s="58"/>
      <c r="I40" s="69">
        <v>460.2</v>
      </c>
      <c r="J40" s="70"/>
    </row>
    <row r="41" spans="1:10" ht="15">
      <c r="A41" s="54" t="s">
        <v>47</v>
      </c>
      <c r="B41" s="55"/>
      <c r="C41" s="55"/>
      <c r="D41" s="55"/>
      <c r="E41" s="55"/>
      <c r="F41" s="56"/>
      <c r="G41" s="57">
        <f t="shared" si="1"/>
        <v>821.3620583333335</v>
      </c>
      <c r="H41" s="58"/>
      <c r="I41" s="59">
        <f>'[1]Р К86В'!N3</f>
        <v>9856.344700000001</v>
      </c>
      <c r="J41" s="60"/>
    </row>
    <row r="42" spans="1:10" ht="15">
      <c r="A42" s="54" t="s">
        <v>48</v>
      </c>
      <c r="B42" s="55"/>
      <c r="C42" s="55"/>
      <c r="D42" s="55"/>
      <c r="E42" s="55"/>
      <c r="F42" s="56"/>
      <c r="G42" s="57">
        <f t="shared" si="1"/>
        <v>409.94808613182926</v>
      </c>
      <c r="H42" s="58"/>
      <c r="I42" s="59">
        <f>'[1]Р К86В'!N21</f>
        <v>4919.377033581951</v>
      </c>
      <c r="J42" s="60"/>
    </row>
    <row r="43" spans="1:10" ht="15">
      <c r="A43" s="54" t="s">
        <v>49</v>
      </c>
      <c r="B43" s="55"/>
      <c r="C43" s="55"/>
      <c r="D43" s="55"/>
      <c r="E43" s="55"/>
      <c r="F43" s="56"/>
      <c r="G43" s="57">
        <f t="shared" si="1"/>
        <v>1051.7382171743436</v>
      </c>
      <c r="H43" s="58"/>
      <c r="I43" s="59">
        <f>'[1]Р К86В'!N22</f>
        <v>12620.858606092124</v>
      </c>
      <c r="J43" s="60"/>
    </row>
    <row r="44" spans="1:10" ht="15">
      <c r="A44" s="54" t="s">
        <v>50</v>
      </c>
      <c r="B44" s="55"/>
      <c r="C44" s="55"/>
      <c r="D44" s="55"/>
      <c r="E44" s="55"/>
      <c r="F44" s="56"/>
      <c r="G44" s="57">
        <f t="shared" si="1"/>
        <v>3253.4058808585705</v>
      </c>
      <c r="H44" s="58"/>
      <c r="I44" s="59">
        <f>'[1]Р К86В'!N2</f>
        <v>39040.870570302846</v>
      </c>
      <c r="J44" s="60"/>
    </row>
    <row r="45" spans="1:10" ht="15">
      <c r="A45" s="54" t="s">
        <v>51</v>
      </c>
      <c r="B45" s="55"/>
      <c r="C45" s="55"/>
      <c r="D45" s="55"/>
      <c r="E45" s="55"/>
      <c r="F45" s="56"/>
      <c r="G45" s="57">
        <f t="shared" si="1"/>
        <v>0</v>
      </c>
      <c r="H45" s="58"/>
      <c r="I45" s="59">
        <f>'[1]Р К86В'!N23</f>
        <v>0</v>
      </c>
      <c r="J45" s="60"/>
    </row>
    <row r="46" spans="1:10" ht="15">
      <c r="A46" s="54" t="s">
        <v>52</v>
      </c>
      <c r="B46" s="55"/>
      <c r="C46" s="55"/>
      <c r="D46" s="55"/>
      <c r="E46" s="55"/>
      <c r="F46" s="56"/>
      <c r="G46" s="57">
        <f t="shared" si="1"/>
        <v>73.98138568993168</v>
      </c>
      <c r="H46" s="58"/>
      <c r="I46" s="59">
        <f>'[1]Р К86В'!N24</f>
        <v>887.7766282791802</v>
      </c>
      <c r="J46" s="60"/>
    </row>
    <row r="47" spans="1:10" ht="15">
      <c r="A47" s="54" t="s">
        <v>53</v>
      </c>
      <c r="B47" s="55"/>
      <c r="C47" s="55"/>
      <c r="D47" s="55"/>
      <c r="E47" s="55"/>
      <c r="F47" s="56"/>
      <c r="G47" s="57">
        <f t="shared" si="1"/>
        <v>239.79911275611175</v>
      </c>
      <c r="H47" s="58"/>
      <c r="I47" s="59">
        <f>'[1]Р К86В'!N25</f>
        <v>2877.589353073341</v>
      </c>
      <c r="J47" s="60"/>
    </row>
    <row r="48" spans="1:10" ht="15.75" thickBot="1">
      <c r="A48" s="28" t="s">
        <v>54</v>
      </c>
      <c r="B48" s="71"/>
      <c r="C48" s="71"/>
      <c r="D48" s="71"/>
      <c r="E48" s="71"/>
      <c r="F48" s="72"/>
      <c r="G48" s="73">
        <f>I48/12</f>
        <v>4380.75</v>
      </c>
      <c r="H48" s="74"/>
      <c r="I48" s="73">
        <f>'[1]Р К86В'!N26</f>
        <v>52569</v>
      </c>
      <c r="J48" s="74"/>
    </row>
    <row r="49" spans="1:10" ht="16.5" thickBot="1">
      <c r="A49" s="75" t="s">
        <v>55</v>
      </c>
      <c r="B49" s="76"/>
      <c r="C49" s="76"/>
      <c r="D49" s="76"/>
      <c r="E49" s="76"/>
      <c r="F49" s="77"/>
      <c r="G49" s="78">
        <f>SUM(G25:H48)</f>
        <v>45346.073530755995</v>
      </c>
      <c r="H49" s="79"/>
      <c r="I49" s="78">
        <f>SUM(I25:J48)</f>
        <v>544152.882369072</v>
      </c>
      <c r="J49" s="79"/>
    </row>
    <row r="50" spans="1:10" ht="15.75" thickBot="1">
      <c r="A50" s="80"/>
      <c r="B50" s="80"/>
      <c r="C50" s="80"/>
      <c r="D50" s="80"/>
      <c r="E50" s="80"/>
      <c r="F50" s="80"/>
      <c r="G50" s="80"/>
      <c r="H50" s="80"/>
      <c r="I50" s="80"/>
      <c r="J50" s="80"/>
    </row>
    <row r="51" spans="1:10" ht="16.5" thickBot="1">
      <c r="A51" s="81" t="s">
        <v>56</v>
      </c>
      <c r="B51" s="82"/>
      <c r="C51" s="82"/>
      <c r="D51" s="82"/>
      <c r="E51" s="82"/>
      <c r="F51" s="82"/>
      <c r="G51" s="83"/>
      <c r="H51" s="83"/>
      <c r="I51" s="81" t="s">
        <v>57</v>
      </c>
      <c r="J51" s="84"/>
    </row>
    <row r="52" spans="1:10" ht="15">
      <c r="A52" s="85" t="s">
        <v>58</v>
      </c>
      <c r="B52" s="86"/>
      <c r="C52" s="86"/>
      <c r="D52" s="86"/>
      <c r="E52" s="86"/>
      <c r="F52" s="86"/>
      <c r="G52" s="87"/>
      <c r="H52" s="87"/>
      <c r="I52" s="88">
        <v>3884</v>
      </c>
      <c r="J52" s="89"/>
    </row>
    <row r="53" spans="1:10" ht="12.75">
      <c r="A53" s="64" t="s">
        <v>59</v>
      </c>
      <c r="B53" s="90"/>
      <c r="C53" s="90"/>
      <c r="D53" s="90"/>
      <c r="E53" s="90"/>
      <c r="F53" s="90"/>
      <c r="G53" s="90"/>
      <c r="H53" s="90"/>
      <c r="I53" s="91">
        <v>2000</v>
      </c>
      <c r="J53" s="92"/>
    </row>
    <row r="54" spans="1:10" ht="15">
      <c r="A54" s="93" t="s">
        <v>60</v>
      </c>
      <c r="B54" s="94"/>
      <c r="C54" s="94"/>
      <c r="D54" s="94"/>
      <c r="E54" s="94"/>
      <c r="F54" s="94"/>
      <c r="G54" s="90"/>
      <c r="H54" s="90"/>
      <c r="I54" s="91">
        <v>2899.95</v>
      </c>
      <c r="J54" s="92"/>
    </row>
    <row r="55" spans="1:10" ht="15">
      <c r="A55" s="93" t="s">
        <v>61</v>
      </c>
      <c r="B55" s="65"/>
      <c r="C55" s="65"/>
      <c r="D55" s="65"/>
      <c r="E55" s="65"/>
      <c r="F55" s="65"/>
      <c r="G55" s="90"/>
      <c r="H55" s="90"/>
      <c r="I55" s="91">
        <v>9310.87</v>
      </c>
      <c r="J55" s="95"/>
    </row>
    <row r="56" spans="1:10" ht="12.75">
      <c r="A56" s="93" t="s">
        <v>62</v>
      </c>
      <c r="B56" s="90"/>
      <c r="C56" s="90"/>
      <c r="D56" s="90"/>
      <c r="E56" s="90"/>
      <c r="F56" s="90"/>
      <c r="G56" s="90"/>
      <c r="H56" s="90"/>
      <c r="I56" s="91">
        <v>2500</v>
      </c>
      <c r="J56" s="92"/>
    </row>
    <row r="57" spans="1:10" ht="15">
      <c r="A57" s="96" t="s">
        <v>63</v>
      </c>
      <c r="B57" s="97"/>
      <c r="C57" s="97"/>
      <c r="D57" s="97"/>
      <c r="E57" s="97"/>
      <c r="F57" s="97"/>
      <c r="G57" s="97"/>
      <c r="H57" s="98"/>
      <c r="I57" s="99">
        <v>24000</v>
      </c>
      <c r="J57" s="100"/>
    </row>
    <row r="58" spans="1:10" ht="12.75">
      <c r="A58" s="101" t="s">
        <v>64</v>
      </c>
      <c r="B58" s="102"/>
      <c r="C58" s="102"/>
      <c r="D58" s="102"/>
      <c r="E58" s="102"/>
      <c r="F58" s="102"/>
      <c r="G58" s="102"/>
      <c r="H58" s="102"/>
      <c r="I58" s="103">
        <v>196131.27</v>
      </c>
      <c r="J58" s="104"/>
    </row>
    <row r="59" spans="1:10" ht="13.5" thickBot="1">
      <c r="A59" s="105" t="s">
        <v>65</v>
      </c>
      <c r="B59" s="106"/>
      <c r="C59" s="106"/>
      <c r="D59" s="106"/>
      <c r="E59" s="106"/>
      <c r="F59" s="106"/>
      <c r="G59" s="106"/>
      <c r="H59" s="107"/>
      <c r="I59" s="108">
        <v>5260</v>
      </c>
      <c r="J59" s="109"/>
    </row>
    <row r="60" spans="1:10" ht="16.5" thickBot="1">
      <c r="A60" s="110" t="s">
        <v>55</v>
      </c>
      <c r="B60" s="111"/>
      <c r="C60" s="111"/>
      <c r="D60" s="111"/>
      <c r="E60" s="111"/>
      <c r="F60" s="111"/>
      <c r="G60" s="111"/>
      <c r="H60" s="112"/>
      <c r="I60" s="113">
        <f>SUM(I52:I59)</f>
        <v>245986.09</v>
      </c>
      <c r="J60" s="114"/>
    </row>
    <row r="61" spans="1:10" ht="1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5">
      <c r="A63" s="23" t="s">
        <v>66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5">
      <c r="A67" s="23" t="s">
        <v>67</v>
      </c>
      <c r="B67" s="23"/>
      <c r="C67" s="23"/>
      <c r="D67" s="23"/>
      <c r="E67" s="23"/>
      <c r="F67" s="23"/>
      <c r="G67" s="23"/>
      <c r="H67" s="23"/>
      <c r="I67" s="23"/>
      <c r="J67" s="23"/>
    </row>
  </sheetData>
  <mergeCells count="123">
    <mergeCell ref="A59:H59"/>
    <mergeCell ref="I59:J59"/>
    <mergeCell ref="A60:H60"/>
    <mergeCell ref="I60:J60"/>
    <mergeCell ref="A57:H57"/>
    <mergeCell ref="I57:J57"/>
    <mergeCell ref="A58:H58"/>
    <mergeCell ref="I58:J58"/>
    <mergeCell ref="A55:H55"/>
    <mergeCell ref="I55:J55"/>
    <mergeCell ref="A56:H56"/>
    <mergeCell ref="I56:J56"/>
    <mergeCell ref="A53:H53"/>
    <mergeCell ref="I53:J53"/>
    <mergeCell ref="A54:H54"/>
    <mergeCell ref="I54:J54"/>
    <mergeCell ref="A50:J50"/>
    <mergeCell ref="A51:H51"/>
    <mergeCell ref="I51:J51"/>
    <mergeCell ref="A52:H52"/>
    <mergeCell ref="I52:J52"/>
    <mergeCell ref="A48:F48"/>
    <mergeCell ref="G48:H48"/>
    <mergeCell ref="I48:J48"/>
    <mergeCell ref="A49:F49"/>
    <mergeCell ref="G49:H49"/>
    <mergeCell ref="I49:J49"/>
    <mergeCell ref="A46:F46"/>
    <mergeCell ref="G46:H46"/>
    <mergeCell ref="I46:J46"/>
    <mergeCell ref="A47:F47"/>
    <mergeCell ref="G47:H47"/>
    <mergeCell ref="I47:J47"/>
    <mergeCell ref="A44:F44"/>
    <mergeCell ref="G44:H44"/>
    <mergeCell ref="I44:J44"/>
    <mergeCell ref="A45:F45"/>
    <mergeCell ref="G45:H45"/>
    <mergeCell ref="I45:J45"/>
    <mergeCell ref="A42:F42"/>
    <mergeCell ref="G42:H42"/>
    <mergeCell ref="I42:J42"/>
    <mergeCell ref="A43:F43"/>
    <mergeCell ref="G43:H43"/>
    <mergeCell ref="I43:J43"/>
    <mergeCell ref="A40:F40"/>
    <mergeCell ref="G40:H40"/>
    <mergeCell ref="I40:J40"/>
    <mergeCell ref="A41:F41"/>
    <mergeCell ref="G41:H41"/>
    <mergeCell ref="I41:J41"/>
    <mergeCell ref="A38:F38"/>
    <mergeCell ref="G38:H38"/>
    <mergeCell ref="I38:J38"/>
    <mergeCell ref="A39:F39"/>
    <mergeCell ref="G39:H39"/>
    <mergeCell ref="I39:J39"/>
    <mergeCell ref="A36:F36"/>
    <mergeCell ref="G36:H36"/>
    <mergeCell ref="I36:J36"/>
    <mergeCell ref="A37:F37"/>
    <mergeCell ref="G37:H37"/>
    <mergeCell ref="I37:J37"/>
    <mergeCell ref="A34:F34"/>
    <mergeCell ref="G34:H34"/>
    <mergeCell ref="I34:J34"/>
    <mergeCell ref="A35:F35"/>
    <mergeCell ref="G35:H35"/>
    <mergeCell ref="I35:J35"/>
    <mergeCell ref="A32:F32"/>
    <mergeCell ref="G32:H32"/>
    <mergeCell ref="I32:J32"/>
    <mergeCell ref="A33:F33"/>
    <mergeCell ref="G33:H33"/>
    <mergeCell ref="I33:J33"/>
    <mergeCell ref="A30:F30"/>
    <mergeCell ref="G30:H30"/>
    <mergeCell ref="I30:J30"/>
    <mergeCell ref="A31:F31"/>
    <mergeCell ref="G31:H31"/>
    <mergeCell ref="I31:J31"/>
    <mergeCell ref="A28:F28"/>
    <mergeCell ref="G28:H28"/>
    <mergeCell ref="I28:J28"/>
    <mergeCell ref="A29:F29"/>
    <mergeCell ref="G29:H29"/>
    <mergeCell ref="I29:J29"/>
    <mergeCell ref="A26:F26"/>
    <mergeCell ref="G26:H26"/>
    <mergeCell ref="I26:J26"/>
    <mergeCell ref="A27:F27"/>
    <mergeCell ref="G27:H27"/>
    <mergeCell ref="I27:J27"/>
    <mergeCell ref="A24:F24"/>
    <mergeCell ref="I24:J24"/>
    <mergeCell ref="A25:F25"/>
    <mergeCell ref="G25:H25"/>
    <mergeCell ref="I25:J25"/>
    <mergeCell ref="A18:B18"/>
    <mergeCell ref="A20:B20"/>
    <mergeCell ref="A22:B22"/>
    <mergeCell ref="A23:J23"/>
    <mergeCell ref="A12:B12"/>
    <mergeCell ref="A14:B14"/>
    <mergeCell ref="A15:B15"/>
    <mergeCell ref="A17:B17"/>
    <mergeCell ref="A9:E9"/>
    <mergeCell ref="F9:J9"/>
    <mergeCell ref="A10:J10"/>
    <mergeCell ref="A11:J11"/>
    <mergeCell ref="A7:E7"/>
    <mergeCell ref="F7:J7"/>
    <mergeCell ref="A8:E8"/>
    <mergeCell ref="F8:J8"/>
    <mergeCell ref="A5:E5"/>
    <mergeCell ref="F5:J5"/>
    <mergeCell ref="A6:E6"/>
    <mergeCell ref="F6:J6"/>
    <mergeCell ref="A1:J1"/>
    <mergeCell ref="A2:J2"/>
    <mergeCell ref="A3:J3"/>
    <mergeCell ref="A4:E4"/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</cp:lastModifiedBy>
  <dcterms:created xsi:type="dcterms:W3CDTF">1996-10-08T23:32:33Z</dcterms:created>
  <dcterms:modified xsi:type="dcterms:W3CDTF">2015-04-03T08:19:38Z</dcterms:modified>
  <cp:category/>
  <cp:version/>
  <cp:contentType/>
  <cp:contentStatus/>
</cp:coreProperties>
</file>