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home</author>
    <author>5</author>
  </authors>
  <commentList>
    <comment ref="C16" authorId="0">
      <text>
        <r>
          <rPr>
            <sz val="8"/>
            <rFont val="Tahoma"/>
            <family val="0"/>
          </rPr>
          <t xml:space="preserve">по дому + нежилые
</t>
        </r>
      </text>
    </comment>
    <comment ref="C19" authorId="0">
      <text>
        <r>
          <rPr>
            <sz val="8"/>
            <rFont val="Tahoma"/>
            <family val="0"/>
          </rPr>
          <t xml:space="preserve">оплата по квартирам + по нежилым
</t>
        </r>
      </text>
    </comment>
    <comment ref="I58" authorId="1">
      <text>
        <r>
          <rPr>
            <b/>
            <sz val="8"/>
            <rFont val="Tahoma"/>
            <family val="0"/>
          </rPr>
          <t>работа+материалы</t>
        </r>
      </text>
    </comment>
  </commentList>
</comments>
</file>

<file path=xl/sharedStrings.xml><?xml version="1.0" encoding="utf-8"?>
<sst xmlns="http://schemas.openxmlformats.org/spreadsheetml/2006/main" count="69" uniqueCount="68">
  <si>
    <t>Отчет ООО УК "Возрождение"</t>
  </si>
  <si>
    <t>по содержанию, текущему и капитальному ремонтам общего имущества жилого дома</t>
  </si>
  <si>
    <r>
      <t xml:space="preserve">Период отчетности: </t>
    </r>
    <r>
      <rPr>
        <b/>
        <sz val="11"/>
        <rFont val="Arial"/>
        <family val="0"/>
      </rPr>
      <t>01.01.2014 - 31.12.2014 г.</t>
    </r>
  </si>
  <si>
    <t>Тарифы:</t>
  </si>
  <si>
    <r>
      <t xml:space="preserve">Адрес: </t>
    </r>
    <r>
      <rPr>
        <b/>
        <sz val="11"/>
        <rFont val="Arial"/>
        <family val="0"/>
      </rPr>
      <t>ул. Киевская, 86</t>
    </r>
  </si>
  <si>
    <r>
      <t xml:space="preserve">Содержание общего имущества: </t>
    </r>
    <r>
      <rPr>
        <b/>
        <sz val="11"/>
        <rFont val="Arial"/>
        <family val="2"/>
      </rPr>
      <t>5,00 руб. за 1 кв.м.</t>
    </r>
  </si>
  <si>
    <r>
      <t xml:space="preserve">Площадь дома: </t>
    </r>
    <r>
      <rPr>
        <b/>
        <sz val="11"/>
        <rFont val="Arial"/>
        <family val="0"/>
      </rPr>
      <t>3054,95</t>
    </r>
  </si>
  <si>
    <r>
      <t xml:space="preserve">Тек. ремонт общего имущества: </t>
    </r>
    <r>
      <rPr>
        <b/>
        <sz val="11"/>
        <rFont val="Arial"/>
        <family val="2"/>
      </rPr>
      <t>6,00 руб. за 1 кв.м.</t>
    </r>
  </si>
  <si>
    <r>
      <t xml:space="preserve">Количество прописанных: </t>
    </r>
    <r>
      <rPr>
        <b/>
        <sz val="11"/>
        <rFont val="Arial"/>
        <family val="0"/>
      </rPr>
      <t>137</t>
    </r>
  </si>
  <si>
    <r>
      <t xml:space="preserve">Кап. ремонт общего имущества: </t>
    </r>
    <r>
      <rPr>
        <b/>
        <sz val="11"/>
        <rFont val="Arial"/>
        <family val="2"/>
      </rPr>
      <t xml:space="preserve">1,50 руб. за 1 кв.м. </t>
    </r>
  </si>
  <si>
    <r>
      <t xml:space="preserve">Количество квартир: </t>
    </r>
    <r>
      <rPr>
        <b/>
        <sz val="11"/>
        <rFont val="Arial"/>
        <family val="0"/>
      </rPr>
      <t>69</t>
    </r>
  </si>
  <si>
    <r>
      <t xml:space="preserve">Вывоз мусора: </t>
    </r>
    <r>
      <rPr>
        <b/>
        <sz val="11"/>
        <rFont val="Arial"/>
        <family val="2"/>
      </rPr>
      <t>41,48 руб. за 1 чел.</t>
    </r>
  </si>
  <si>
    <r>
      <t>Количество нежилых помещений:</t>
    </r>
    <r>
      <rPr>
        <b/>
        <sz val="11"/>
        <rFont val="Arial"/>
        <family val="0"/>
      </rPr>
      <t xml:space="preserve"> 3</t>
    </r>
  </si>
  <si>
    <r>
      <t xml:space="preserve">Обслуживание приборов учета: </t>
    </r>
    <r>
      <rPr>
        <b/>
        <sz val="11"/>
        <rFont val="Arial"/>
        <family val="2"/>
      </rPr>
      <t>0,53 руб. за 1 кв.м.</t>
    </r>
  </si>
  <si>
    <r>
      <t xml:space="preserve">Площадь нежилых помещений: </t>
    </r>
    <r>
      <rPr>
        <b/>
        <sz val="11"/>
        <rFont val="Arial"/>
        <family val="0"/>
      </rPr>
      <t>148,4</t>
    </r>
  </si>
  <si>
    <r>
      <t xml:space="preserve">Период обслуживания: </t>
    </r>
    <r>
      <rPr>
        <b/>
        <sz val="11"/>
        <rFont val="Arial"/>
        <family val="0"/>
      </rPr>
      <t>с 01 февраля 2006 г.</t>
    </r>
  </si>
  <si>
    <t>Остаток на 01.01.14</t>
  </si>
  <si>
    <t>Содержание</t>
  </si>
  <si>
    <t>Тек. ремонт</t>
  </si>
  <si>
    <t>Кап. ремонт</t>
  </si>
  <si>
    <t>Мусор</t>
  </si>
  <si>
    <t>Прибор учета</t>
  </si>
  <si>
    <t>Домофон</t>
  </si>
  <si>
    <t>Всего:</t>
  </si>
  <si>
    <t>Начислено</t>
  </si>
  <si>
    <t>Начислено льгот</t>
  </si>
  <si>
    <t>Оплачено</t>
  </si>
  <si>
    <t>Оплачено льгот</t>
  </si>
  <si>
    <t>Прочие поступления</t>
  </si>
  <si>
    <t>Затрачено</t>
  </si>
  <si>
    <t>Остаток на 31.12.14</t>
  </si>
  <si>
    <r>
      <t xml:space="preserve">Статьи расходов: </t>
    </r>
    <r>
      <rPr>
        <b/>
        <sz val="11"/>
        <rFont val="Arial"/>
        <family val="0"/>
      </rPr>
      <t>Содержание общего имущества</t>
    </r>
  </si>
  <si>
    <t>средн.знач-я за 1 месяц</t>
  </si>
  <si>
    <t>за 12 месяцев</t>
  </si>
  <si>
    <t>Услуги ВЦ, доставка квитанций</t>
  </si>
  <si>
    <t>Содержание помещений (аренда)</t>
  </si>
  <si>
    <t>Услуги связи и коммуникаций</t>
  </si>
  <si>
    <t>Оплата труда обслуживающего персонала</t>
  </si>
  <si>
    <t>Оплата труда АУП</t>
  </si>
  <si>
    <t>Паспортный стол</t>
  </si>
  <si>
    <t>Услуги диспетчера</t>
  </si>
  <si>
    <t>Уборка подъездов</t>
  </si>
  <si>
    <t>Уборка придомовой территории (дворник)</t>
  </si>
  <si>
    <t>Уборка придомовой территории спецтехникой</t>
  </si>
  <si>
    <t>Налоги с ФОТ</t>
  </si>
  <si>
    <t>Удаление с крыш наледи и снега</t>
  </si>
  <si>
    <t>Обслуживание банковского счета и прием платежей</t>
  </si>
  <si>
    <t xml:space="preserve">Работы по устранению аварийных ситуаций </t>
  </si>
  <si>
    <t>Юридическое сопровождение</t>
  </si>
  <si>
    <t>Налог УСН 1%</t>
  </si>
  <si>
    <t>Подписные издания</t>
  </si>
  <si>
    <t>Амортизация транспорта, инструмента, оборудования</t>
  </si>
  <si>
    <t>Горюче-смазочные материалы</t>
  </si>
  <si>
    <t>Спецодежда</t>
  </si>
  <si>
    <t>Канцелярские товары, бланки…</t>
  </si>
  <si>
    <t xml:space="preserve">Хозяйственные товары </t>
  </si>
  <si>
    <t>Прибыль компании</t>
  </si>
  <si>
    <t>Итого:</t>
  </si>
  <si>
    <r>
      <t>Статьи расходов</t>
    </r>
    <r>
      <rPr>
        <b/>
        <sz val="11"/>
        <rFont val="Arial"/>
        <family val="2"/>
      </rPr>
      <t>: Текущий ремонт общего имущества</t>
    </r>
  </si>
  <si>
    <t>Стоимость</t>
  </si>
  <si>
    <t>Снос клена, утилизация порубочных остатков</t>
  </si>
  <si>
    <t>Изготовление и монтаж металлических решеток на подъездные окна 12 шт. (18 кв.м)</t>
  </si>
  <si>
    <t>Ремонт участка кровли, герметизация трещин</t>
  </si>
  <si>
    <t>Ремонт подъезда № 4</t>
  </si>
  <si>
    <t>Монтаж отлива</t>
  </si>
  <si>
    <t>Ремонт тамбурных дверей</t>
  </si>
  <si>
    <t>Бухгалтер ООО УК "Возрождение" _________________________ О.Ю. Родионова</t>
  </si>
  <si>
    <t>Директор ООО УК "Возрождение"  _________________________ А.А. Тюменцев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</si>
</sst>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1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0" fontId="0" fillId="0" borderId="7" xfId="0" applyNumberFormat="1" applyBorder="1" applyAlignment="1">
      <alignment/>
    </xf>
    <xf numFmtId="180" fontId="4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180" fontId="6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180" fontId="0" fillId="0" borderId="0" xfId="0" applyNumberFormat="1" applyAlignment="1">
      <alignment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 horizontal="center"/>
    </xf>
    <xf numFmtId="180" fontId="0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80" fontId="2" fillId="0" borderId="1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0" fontId="2" fillId="0" borderId="18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0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80" fontId="2" fillId="0" borderId="21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0" fontId="3" fillId="0" borderId="11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2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80" fontId="2" fillId="0" borderId="25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80" fontId="2" fillId="2" borderId="2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80" fontId="2" fillId="0" borderId="26" xfId="0" applyNumberFormat="1" applyFont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180" fontId="2" fillId="0" borderId="2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2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54;&#1054;%20&#1059;&#1050;%20&#1042;&#1054;&#1047;&#1056;&#1054;&#1046;&#1044;&#1045;&#1053;&#1048;&#1045;\&#1054;&#1058;&#1063;&#1045;&#1058;%202014%20&#1075;&#1086;&#1076;\&#1054;&#1090;&#1095;&#1077;&#1090;%20%202014%20&#1075;&#1086;&#1076;%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"/>
      <sheetName val="Р общ"/>
      <sheetName val="Оп.Пост"/>
      <sheetName val="О К86"/>
      <sheetName val="Р К86"/>
      <sheetName val="НиО К86"/>
      <sheetName val="О К86Б"/>
      <sheetName val="Р К86Б"/>
      <sheetName val="НиО К86Б"/>
      <sheetName val="О К86В"/>
      <sheetName val="Р К86В"/>
      <sheetName val="НиО К86В"/>
      <sheetName val="О К86Г"/>
      <sheetName val="Р К86Г"/>
      <sheetName val="НиО К86Г"/>
      <sheetName val="О П61"/>
      <sheetName val="Р П61"/>
      <sheetName val="НиО П61"/>
      <sheetName val="О К11"/>
      <sheetName val="Р К11"/>
      <sheetName val="НиО К11"/>
      <sheetName val="О А7"/>
      <sheetName val="Р А7"/>
      <sheetName val="НиО А7"/>
      <sheetName val="О С 68"/>
      <sheetName val="Р С 68 "/>
      <sheetName val="НиО С 68"/>
      <sheetName val="О Куз 31"/>
      <sheetName val="Р Куз 31"/>
      <sheetName val="НиО Куз 31"/>
      <sheetName val="О Бел 33 1"/>
      <sheetName val="Р Бел 33 1"/>
      <sheetName val="НиО Бел 33 1"/>
      <sheetName val="О Щ 9 "/>
      <sheetName val="Р Щ 9"/>
      <sheetName val="НиО Щ 9"/>
      <sheetName val="О Ком 63а"/>
      <sheetName val="Р Ком 63а"/>
      <sheetName val="НиО Ком 63а"/>
      <sheetName val="О Кр6 2"/>
      <sheetName val="Р Кр6 2"/>
      <sheetName val="НиО Кр6 2"/>
      <sheetName val="О Пр 49"/>
      <sheetName val="Р Пр 49"/>
      <sheetName val="НиО Пр 49"/>
      <sheetName val="Лист1"/>
      <sheetName val="Общая"/>
    </sheetNames>
    <sheetDataSet>
      <sheetData sheetId="2">
        <row r="14">
          <cell r="I14">
            <v>0</v>
          </cell>
        </row>
      </sheetData>
      <sheetData sheetId="4">
        <row r="2">
          <cell r="N2">
            <v>28548.005402109633</v>
          </cell>
        </row>
        <row r="3">
          <cell r="N3">
            <v>5167.58339</v>
          </cell>
        </row>
        <row r="4">
          <cell r="N4">
            <v>13189.788196678377</v>
          </cell>
        </row>
        <row r="6">
          <cell r="N6">
            <v>8267.442992546094</v>
          </cell>
        </row>
        <row r="7">
          <cell r="N7">
            <v>12848.634614456683</v>
          </cell>
        </row>
        <row r="8">
          <cell r="N8">
            <v>3223.5561865394448</v>
          </cell>
        </row>
        <row r="9">
          <cell r="N9">
            <v>68743.53058197912</v>
          </cell>
        </row>
        <row r="10">
          <cell r="N10">
            <v>80716.49126346159</v>
          </cell>
        </row>
        <row r="11">
          <cell r="N11">
            <v>9368.573120430348</v>
          </cell>
        </row>
        <row r="12">
          <cell r="N12">
            <v>30000</v>
          </cell>
        </row>
        <row r="13">
          <cell r="N13">
            <v>19260</v>
          </cell>
        </row>
        <row r="14">
          <cell r="N14">
            <v>49100</v>
          </cell>
        </row>
        <row r="15">
          <cell r="N15">
            <v>2200</v>
          </cell>
        </row>
        <row r="16">
          <cell r="N16">
            <v>13876.520312294135</v>
          </cell>
        </row>
        <row r="17">
          <cell r="N17">
            <v>14442.325000000003</v>
          </cell>
        </row>
        <row r="18">
          <cell r="N18">
            <v>5995.358271217445</v>
          </cell>
        </row>
        <row r="20">
          <cell r="N20">
            <v>0</v>
          </cell>
        </row>
        <row r="21">
          <cell r="N21">
            <v>3597.2149627304666</v>
          </cell>
        </row>
        <row r="22">
          <cell r="N22">
            <v>9228.799201286987</v>
          </cell>
        </row>
        <row r="23">
          <cell r="N23">
            <v>0</v>
          </cell>
        </row>
        <row r="24">
          <cell r="N24">
            <v>2555.487687967028</v>
          </cell>
        </row>
        <row r="25">
          <cell r="N25">
            <v>5472.830024960979</v>
          </cell>
        </row>
        <row r="26">
          <cell r="N26">
            <v>19030.8</v>
          </cell>
        </row>
      </sheetData>
      <sheetData sheetId="5">
        <row r="15">
          <cell r="B15">
            <v>180093.93</v>
          </cell>
          <cell r="C15">
            <v>222484.79999999996</v>
          </cell>
          <cell r="D15">
            <v>40465.95</v>
          </cell>
          <cell r="E15">
            <v>62220</v>
          </cell>
          <cell r="F15">
            <v>19771.160000000003</v>
          </cell>
          <cell r="I15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46">
          <cell r="B46">
            <v>173470.469</v>
          </cell>
          <cell r="C46">
            <v>214083.01999999996</v>
          </cell>
          <cell r="D46">
            <v>45494.649999999994</v>
          </cell>
          <cell r="E46">
            <v>62252.05</v>
          </cell>
          <cell r="F46">
            <v>18963.44</v>
          </cell>
          <cell r="I46">
            <v>373.24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:I69"/>
    </sheetView>
  </sheetViews>
  <sheetFormatPr defaultColWidth="9.140625" defaultRowHeight="12.75"/>
  <cols>
    <col min="2" max="2" width="9.00390625" style="0" customWidth="1"/>
    <col min="3" max="3" width="13.8515625" style="0" customWidth="1"/>
    <col min="4" max="4" width="12.7109375" style="0" customWidth="1"/>
    <col min="5" max="5" width="13.140625" style="0" customWidth="1"/>
    <col min="6" max="6" width="11.7109375" style="0" customWidth="1"/>
    <col min="7" max="7" width="10.57421875" style="0" customWidth="1"/>
    <col min="8" max="8" width="12.00390625" style="0" customWidth="1"/>
    <col min="9" max="9" width="15.71093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2</v>
      </c>
      <c r="B4" s="5"/>
      <c r="C4" s="5"/>
      <c r="D4" s="6"/>
      <c r="E4" s="7" t="s">
        <v>3</v>
      </c>
      <c r="F4" s="8"/>
      <c r="G4" s="8"/>
      <c r="H4" s="8"/>
      <c r="I4" s="9"/>
    </row>
    <row r="5" spans="1:9" ht="15">
      <c r="A5" s="4" t="s">
        <v>4</v>
      </c>
      <c r="B5" s="5"/>
      <c r="C5" s="5"/>
      <c r="D5" s="6"/>
      <c r="E5" s="10" t="s">
        <v>5</v>
      </c>
      <c r="F5" s="11"/>
      <c r="G5" s="11"/>
      <c r="H5" s="11"/>
      <c r="I5" s="12"/>
    </row>
    <row r="6" spans="1:9" ht="15">
      <c r="A6" s="4" t="s">
        <v>6</v>
      </c>
      <c r="B6" s="5"/>
      <c r="C6" s="5"/>
      <c r="D6" s="6"/>
      <c r="E6" s="10" t="s">
        <v>7</v>
      </c>
      <c r="F6" s="11"/>
      <c r="G6" s="11"/>
      <c r="H6" s="11"/>
      <c r="I6" s="12"/>
    </row>
    <row r="7" spans="1:9" ht="15">
      <c r="A7" s="4" t="s">
        <v>8</v>
      </c>
      <c r="B7" s="5"/>
      <c r="C7" s="5"/>
      <c r="D7" s="6"/>
      <c r="E7" s="10" t="s">
        <v>9</v>
      </c>
      <c r="F7" s="11"/>
      <c r="G7" s="11"/>
      <c r="H7" s="11"/>
      <c r="I7" s="12"/>
    </row>
    <row r="8" spans="1:9" ht="15">
      <c r="A8" s="4" t="s">
        <v>10</v>
      </c>
      <c r="B8" s="5"/>
      <c r="C8" s="5"/>
      <c r="D8" s="6"/>
      <c r="E8" s="10" t="s">
        <v>11</v>
      </c>
      <c r="F8" s="11"/>
      <c r="G8" s="11"/>
      <c r="H8" s="11"/>
      <c r="I8" s="12"/>
    </row>
    <row r="9" spans="1:9" ht="15">
      <c r="A9" s="4" t="s">
        <v>12</v>
      </c>
      <c r="B9" s="5"/>
      <c r="C9" s="5"/>
      <c r="D9" s="6"/>
      <c r="E9" s="10" t="s">
        <v>13</v>
      </c>
      <c r="F9" s="11"/>
      <c r="G9" s="11"/>
      <c r="H9" s="11"/>
      <c r="I9" s="12"/>
    </row>
    <row r="10" spans="1:9" ht="15">
      <c r="A10" s="4" t="s">
        <v>14</v>
      </c>
      <c r="B10" s="5"/>
      <c r="C10" s="5"/>
      <c r="D10" s="6"/>
      <c r="I10" s="13"/>
    </row>
    <row r="11" spans="1:9" ht="15">
      <c r="A11" s="4" t="s">
        <v>15</v>
      </c>
      <c r="B11" s="5"/>
      <c r="C11" s="5"/>
      <c r="D11" s="6"/>
      <c r="I11" s="13"/>
    </row>
    <row r="12" ht="12.75">
      <c r="I12" s="13"/>
    </row>
    <row r="13" spans="1:9" ht="15">
      <c r="A13" s="14" t="s">
        <v>16</v>
      </c>
      <c r="B13" s="15"/>
      <c r="C13" s="16">
        <v>-883857.46</v>
      </c>
      <c r="D13" s="16">
        <v>441200.72</v>
      </c>
      <c r="E13" s="16">
        <v>393866.64</v>
      </c>
      <c r="F13" s="16">
        <v>89003.89</v>
      </c>
      <c r="G13" s="16">
        <v>24228.22</v>
      </c>
      <c r="H13" s="16">
        <v>-8991.94</v>
      </c>
      <c r="I13" s="17">
        <f>SUM(C13:H13)</f>
        <v>55450.07000000002</v>
      </c>
    </row>
    <row r="14" spans="1:9" ht="12.75">
      <c r="A14" s="18"/>
      <c r="B14" s="19"/>
      <c r="C14" s="20"/>
      <c r="D14" s="20"/>
      <c r="E14" s="20"/>
      <c r="F14" s="20"/>
      <c r="G14" s="20"/>
      <c r="H14" s="20"/>
      <c r="I14" s="21"/>
    </row>
    <row r="15" spans="1:9" ht="12.75">
      <c r="A15" s="22"/>
      <c r="B15" s="23"/>
      <c r="C15" s="24" t="s">
        <v>17</v>
      </c>
      <c r="D15" s="24" t="s">
        <v>18</v>
      </c>
      <c r="E15" s="24" t="s">
        <v>19</v>
      </c>
      <c r="F15" s="24" t="s">
        <v>20</v>
      </c>
      <c r="G15" s="25" t="s">
        <v>21</v>
      </c>
      <c r="H15" s="24" t="s">
        <v>22</v>
      </c>
      <c r="I15" s="24" t="s">
        <v>23</v>
      </c>
    </row>
    <row r="16" spans="1:9" ht="12.75">
      <c r="A16" s="26" t="s">
        <v>24</v>
      </c>
      <c r="B16" s="27"/>
      <c r="C16" s="28">
        <f>'[1]НиО К86'!B15</f>
        <v>180093.93</v>
      </c>
      <c r="D16" s="28">
        <f>'[1]НиО К86'!C15</f>
        <v>222484.79999999996</v>
      </c>
      <c r="E16" s="28">
        <f>'[1]НиО К86'!D15</f>
        <v>40465.95</v>
      </c>
      <c r="F16" s="28">
        <f>'[1]НиО К86'!E15</f>
        <v>62220</v>
      </c>
      <c r="G16" s="28">
        <f>'[1]НиО К86'!F15</f>
        <v>19771.160000000003</v>
      </c>
      <c r="H16" s="28">
        <f>'[1]НиО К86'!I15</f>
        <v>0</v>
      </c>
      <c r="I16" s="29">
        <f>SUM(C16:H16)</f>
        <v>525035.84</v>
      </c>
    </row>
    <row r="17" spans="1:9" ht="12.75">
      <c r="A17" s="30" t="s">
        <v>25</v>
      </c>
      <c r="B17" s="27"/>
      <c r="C17" s="16">
        <f>'[1]НиО К86'!B30</f>
        <v>0</v>
      </c>
      <c r="D17" s="16">
        <f>'[1]НиО К86'!C30</f>
        <v>0</v>
      </c>
      <c r="E17" s="16">
        <f>'[1]НиО К86'!D30</f>
        <v>0</v>
      </c>
      <c r="F17" s="16">
        <f>'[1]НиО К86'!E30</f>
        <v>0</v>
      </c>
      <c r="G17" s="16">
        <f>'[1]НиО К86'!F30</f>
        <v>0</v>
      </c>
      <c r="H17" s="16">
        <f>'[1]НиО К86'!G30</f>
        <v>0</v>
      </c>
      <c r="I17" s="29">
        <f>SUM(C17:H17)</f>
        <v>0</v>
      </c>
    </row>
    <row r="18" spans="3:9" ht="12.75">
      <c r="C18" s="31"/>
      <c r="D18" s="31"/>
      <c r="E18" s="31"/>
      <c r="F18" s="31"/>
      <c r="G18" s="31"/>
      <c r="H18" s="31"/>
      <c r="I18" s="13"/>
    </row>
    <row r="19" spans="1:9" ht="12.75">
      <c r="A19" s="30" t="s">
        <v>26</v>
      </c>
      <c r="B19" s="27"/>
      <c r="C19" s="28">
        <f>'[1]НиО К86'!B46+'[1]НиО К86'!C51</f>
        <v>173470.469</v>
      </c>
      <c r="D19" s="28">
        <f>'[1]НиО К86'!C46+'[1]НиО К86'!D51</f>
        <v>214083.01999999996</v>
      </c>
      <c r="E19" s="28">
        <f>'[1]НиО К86'!D46+'[1]НиО К86'!F51</f>
        <v>45494.649999999994</v>
      </c>
      <c r="F19" s="28">
        <f>'[1]НиО К86'!E46</f>
        <v>62252.05</v>
      </c>
      <c r="G19" s="28">
        <f>'[1]НиО К86'!F46+'[1]НиО К86'!E51</f>
        <v>18963.44</v>
      </c>
      <c r="H19" s="28">
        <f>'[1]НиО К86'!I46</f>
        <v>373.24</v>
      </c>
      <c r="I19" s="29">
        <f>SUM(C19:H19)</f>
        <v>514636.86899999995</v>
      </c>
    </row>
    <row r="20" spans="1:9" ht="12.75">
      <c r="A20" s="30" t="s">
        <v>27</v>
      </c>
      <c r="B20" s="27"/>
      <c r="C20" s="16">
        <f>C17</f>
        <v>0</v>
      </c>
      <c r="D20" s="16">
        <f>D17</f>
        <v>0</v>
      </c>
      <c r="E20" s="16">
        <f>E17</f>
        <v>0</v>
      </c>
      <c r="F20" s="16">
        <f>F17</f>
        <v>0</v>
      </c>
      <c r="G20" s="16">
        <f>G17</f>
        <v>0</v>
      </c>
      <c r="H20" s="16">
        <v>0</v>
      </c>
      <c r="I20" s="29">
        <f>SUM(C20:H20)</f>
        <v>0</v>
      </c>
    </row>
    <row r="21" spans="1:9" ht="12.75">
      <c r="A21" s="32" t="s">
        <v>28</v>
      </c>
      <c r="B21" s="32"/>
      <c r="C21" s="16">
        <f>600*9+700*3+150*11+350*12</f>
        <v>13350</v>
      </c>
      <c r="D21" s="16"/>
      <c r="E21" s="16"/>
      <c r="F21" s="16"/>
      <c r="G21" s="16"/>
      <c r="H21" s="16"/>
      <c r="I21" s="29">
        <f>C21</f>
        <v>13350</v>
      </c>
    </row>
    <row r="22" spans="1:9" ht="12.75">
      <c r="A22" s="33"/>
      <c r="C22" s="31"/>
      <c r="D22" s="31"/>
      <c r="E22" s="31"/>
      <c r="F22" s="31"/>
      <c r="G22" s="31"/>
      <c r="H22" s="31"/>
      <c r="I22" s="34"/>
    </row>
    <row r="23" spans="1:9" ht="12.75">
      <c r="A23" s="30" t="s">
        <v>29</v>
      </c>
      <c r="B23" s="27"/>
      <c r="C23" s="16">
        <f>I51</f>
        <v>404832.94120865833</v>
      </c>
      <c r="D23" s="16">
        <f>I61</f>
        <v>193770.61</v>
      </c>
      <c r="E23" s="16">
        <v>0</v>
      </c>
      <c r="F23" s="35">
        <v>7975.47</v>
      </c>
      <c r="G23" s="16">
        <v>17689.8</v>
      </c>
      <c r="H23" s="16">
        <f>'[1]Оп.Пост'!I14/195*69</f>
        <v>0</v>
      </c>
      <c r="I23" s="29">
        <f>SUM(C23:H23)</f>
        <v>624268.8212086584</v>
      </c>
    </row>
    <row r="24" spans="3:9" ht="12.75">
      <c r="C24" s="31"/>
      <c r="D24" s="31"/>
      <c r="E24" s="31"/>
      <c r="F24" s="31"/>
      <c r="G24" s="31"/>
      <c r="H24" s="31"/>
      <c r="I24" s="13"/>
    </row>
    <row r="25" spans="1:9" ht="15">
      <c r="A25" s="30" t="s">
        <v>30</v>
      </c>
      <c r="B25" s="27"/>
      <c r="C25" s="16">
        <f>C13+C19+C20-C23+C21</f>
        <v>-1101869.9322086582</v>
      </c>
      <c r="D25" s="16">
        <f>D13+D19+D20-D23</f>
        <v>461513.13</v>
      </c>
      <c r="E25" s="16">
        <f>E13+E19+E20-E23</f>
        <v>439361.29000000004</v>
      </c>
      <c r="F25" s="16">
        <f>F13+F19+F20-F23</f>
        <v>143280.47</v>
      </c>
      <c r="G25" s="16">
        <f>G13+G19+G20-G23</f>
        <v>25501.860000000004</v>
      </c>
      <c r="H25" s="16">
        <f>H13+H19+H20-H23</f>
        <v>-8618.7</v>
      </c>
      <c r="I25" s="17">
        <f>I13+I19+I20-I23+I21</f>
        <v>-40831.88220865838</v>
      </c>
    </row>
    <row r="26" ht="13.5" thickBot="1">
      <c r="I26" s="13"/>
    </row>
    <row r="27" spans="1:9" ht="15.75" thickBot="1">
      <c r="A27" s="36" t="s">
        <v>31</v>
      </c>
      <c r="B27" s="37"/>
      <c r="C27" s="37"/>
      <c r="D27" s="37"/>
      <c r="E27" s="37"/>
      <c r="F27" s="38"/>
      <c r="G27" s="39" t="s">
        <v>32</v>
      </c>
      <c r="H27" s="40"/>
      <c r="I27" s="41" t="s">
        <v>33</v>
      </c>
    </row>
    <row r="28" spans="1:9" ht="14.25">
      <c r="A28" s="42" t="s">
        <v>34</v>
      </c>
      <c r="B28" s="43"/>
      <c r="C28" s="43"/>
      <c r="D28" s="43"/>
      <c r="E28" s="43"/>
      <c r="F28" s="44"/>
      <c r="G28" s="45">
        <f aca="true" t="shared" si="0" ref="G28:G50">I28/12</f>
        <v>688.9535827121745</v>
      </c>
      <c r="H28" s="46"/>
      <c r="I28" s="47">
        <f>'[1]Р К86'!N6</f>
        <v>8267.442992546094</v>
      </c>
    </row>
    <row r="29" spans="1:9" ht="14.25">
      <c r="A29" s="48" t="s">
        <v>35</v>
      </c>
      <c r="B29" s="49"/>
      <c r="C29" s="49"/>
      <c r="D29" s="49"/>
      <c r="E29" s="49"/>
      <c r="F29" s="50"/>
      <c r="G29" s="51">
        <f t="shared" si="0"/>
        <v>1070.7195512047235</v>
      </c>
      <c r="H29" s="52"/>
      <c r="I29" s="53">
        <f>'[1]Р К86'!N7</f>
        <v>12848.634614456683</v>
      </c>
    </row>
    <row r="30" spans="1:9" ht="14.25">
      <c r="A30" s="48" t="s">
        <v>36</v>
      </c>
      <c r="B30" s="49"/>
      <c r="C30" s="49"/>
      <c r="D30" s="49"/>
      <c r="E30" s="49"/>
      <c r="F30" s="50"/>
      <c r="G30" s="51">
        <f t="shared" si="0"/>
        <v>268.6296822116204</v>
      </c>
      <c r="H30" s="52"/>
      <c r="I30" s="53">
        <f>'[1]Р К86'!N8</f>
        <v>3223.5561865394448</v>
      </c>
    </row>
    <row r="31" spans="1:9" ht="14.25">
      <c r="A31" s="48" t="s">
        <v>37</v>
      </c>
      <c r="B31" s="49"/>
      <c r="C31" s="49"/>
      <c r="D31" s="49"/>
      <c r="E31" s="49"/>
      <c r="F31" s="50"/>
      <c r="G31" s="51">
        <f t="shared" si="0"/>
        <v>5728.627548498261</v>
      </c>
      <c r="H31" s="52"/>
      <c r="I31" s="53">
        <f>'[1]Р К86'!N9</f>
        <v>68743.53058197912</v>
      </c>
    </row>
    <row r="32" spans="1:9" ht="14.25">
      <c r="A32" s="48" t="s">
        <v>38</v>
      </c>
      <c r="B32" s="49"/>
      <c r="C32" s="49"/>
      <c r="D32" s="49"/>
      <c r="E32" s="49"/>
      <c r="F32" s="50"/>
      <c r="G32" s="51">
        <f t="shared" si="0"/>
        <v>6726.374271955133</v>
      </c>
      <c r="H32" s="52"/>
      <c r="I32" s="53">
        <f>'[1]Р К86'!N10</f>
        <v>80716.49126346159</v>
      </c>
    </row>
    <row r="33" spans="1:9" ht="14.25">
      <c r="A33" s="48" t="s">
        <v>39</v>
      </c>
      <c r="B33" s="49"/>
      <c r="C33" s="49"/>
      <c r="D33" s="49"/>
      <c r="E33" s="49"/>
      <c r="F33" s="50"/>
      <c r="G33" s="51">
        <f t="shared" si="0"/>
        <v>780.7144267025291</v>
      </c>
      <c r="H33" s="52"/>
      <c r="I33" s="53">
        <f>'[1]Р К86'!N11</f>
        <v>9368.573120430348</v>
      </c>
    </row>
    <row r="34" spans="1:9" ht="14.25">
      <c r="A34" s="54" t="s">
        <v>40</v>
      </c>
      <c r="B34" s="55"/>
      <c r="C34" s="55"/>
      <c r="D34" s="55"/>
      <c r="E34" s="55"/>
      <c r="F34" s="56"/>
      <c r="G34" s="51">
        <f>I34/12</f>
        <v>1099.1490163898648</v>
      </c>
      <c r="H34" s="52"/>
      <c r="I34" s="53">
        <f>'[1]Р К86'!N4</f>
        <v>13189.788196678377</v>
      </c>
    </row>
    <row r="35" spans="1:9" ht="14.25">
      <c r="A35" s="48" t="s">
        <v>41</v>
      </c>
      <c r="B35" s="49"/>
      <c r="C35" s="49"/>
      <c r="D35" s="49"/>
      <c r="E35" s="49"/>
      <c r="F35" s="50"/>
      <c r="G35" s="51">
        <f t="shared" si="0"/>
        <v>2500</v>
      </c>
      <c r="H35" s="52"/>
      <c r="I35" s="53">
        <f>'[1]Р К86'!N12</f>
        <v>30000</v>
      </c>
    </row>
    <row r="36" spans="1:9" ht="14.25">
      <c r="A36" s="48" t="s">
        <v>42</v>
      </c>
      <c r="B36" s="49"/>
      <c r="C36" s="49"/>
      <c r="D36" s="49"/>
      <c r="E36" s="49"/>
      <c r="F36" s="50"/>
      <c r="G36" s="51">
        <f t="shared" si="0"/>
        <v>4091.6666666666665</v>
      </c>
      <c r="H36" s="52"/>
      <c r="I36" s="47">
        <f>'[1]Р К86'!N14</f>
        <v>49100</v>
      </c>
    </row>
    <row r="37" spans="1:9" ht="14.25">
      <c r="A37" s="54" t="s">
        <v>43</v>
      </c>
      <c r="B37" s="55"/>
      <c r="C37" s="55"/>
      <c r="D37" s="55"/>
      <c r="E37" s="55"/>
      <c r="F37" s="56"/>
      <c r="G37" s="51">
        <f>I37/12</f>
        <v>1605</v>
      </c>
      <c r="H37" s="52"/>
      <c r="I37" s="47">
        <f>'[1]Р К86'!N13</f>
        <v>19260</v>
      </c>
    </row>
    <row r="38" spans="1:9" ht="14.25">
      <c r="A38" s="54" t="s">
        <v>44</v>
      </c>
      <c r="B38" s="55"/>
      <c r="C38" s="55"/>
      <c r="D38" s="55"/>
      <c r="E38" s="55"/>
      <c r="F38" s="56"/>
      <c r="G38" s="51">
        <f>I38/12</f>
        <v>2379.0004501758026</v>
      </c>
      <c r="H38" s="52"/>
      <c r="I38" s="47">
        <f>'[1]Р К86'!N2</f>
        <v>28548.005402109633</v>
      </c>
    </row>
    <row r="39" spans="1:9" ht="14.25">
      <c r="A39" s="48" t="s">
        <v>45</v>
      </c>
      <c r="B39" s="49"/>
      <c r="C39" s="49"/>
      <c r="D39" s="49"/>
      <c r="E39" s="49"/>
      <c r="F39" s="50"/>
      <c r="G39" s="51">
        <f t="shared" si="0"/>
        <v>183.33333333333334</v>
      </c>
      <c r="H39" s="52"/>
      <c r="I39" s="53">
        <f>'[1]Р К86'!N15</f>
        <v>2200</v>
      </c>
    </row>
    <row r="40" spans="1:9" ht="14.25">
      <c r="A40" s="48" t="s">
        <v>46</v>
      </c>
      <c r="B40" s="49"/>
      <c r="C40" s="49"/>
      <c r="D40" s="49"/>
      <c r="E40" s="49"/>
      <c r="F40" s="50"/>
      <c r="G40" s="51">
        <f t="shared" si="0"/>
        <v>1156.3766926911778</v>
      </c>
      <c r="H40" s="52"/>
      <c r="I40" s="53">
        <f>'[1]Р К86'!N16</f>
        <v>13876.520312294135</v>
      </c>
    </row>
    <row r="41" spans="1:9" ht="14.25">
      <c r="A41" s="57" t="s">
        <v>47</v>
      </c>
      <c r="B41" s="58"/>
      <c r="C41" s="58"/>
      <c r="D41" s="58"/>
      <c r="E41" s="58"/>
      <c r="F41" s="59"/>
      <c r="G41" s="51">
        <f t="shared" si="0"/>
        <v>1203.5270833333336</v>
      </c>
      <c r="H41" s="52"/>
      <c r="I41" s="53">
        <f>'[1]Р К86'!N17</f>
        <v>14442.325000000003</v>
      </c>
    </row>
    <row r="42" spans="1:9" ht="14.25">
      <c r="A42" s="48" t="s">
        <v>48</v>
      </c>
      <c r="B42" s="49"/>
      <c r="C42" s="49"/>
      <c r="D42" s="49"/>
      <c r="E42" s="49"/>
      <c r="F42" s="50"/>
      <c r="G42" s="51">
        <f t="shared" si="0"/>
        <v>499.6131892681204</v>
      </c>
      <c r="H42" s="52"/>
      <c r="I42" s="53">
        <f>'[1]Р К86'!N18</f>
        <v>5995.358271217445</v>
      </c>
    </row>
    <row r="43" spans="1:9" ht="14.25">
      <c r="A43" s="48" t="s">
        <v>49</v>
      </c>
      <c r="B43" s="49"/>
      <c r="C43" s="49"/>
      <c r="D43" s="49"/>
      <c r="E43" s="49"/>
      <c r="F43" s="50"/>
      <c r="G43" s="51">
        <f t="shared" si="0"/>
        <v>430.63194916666663</v>
      </c>
      <c r="H43" s="52"/>
      <c r="I43" s="53">
        <f>'[1]Р К86'!N3</f>
        <v>5167.58339</v>
      </c>
    </row>
    <row r="44" spans="1:9" ht="14.25">
      <c r="A44" s="48" t="s">
        <v>50</v>
      </c>
      <c r="B44" s="49"/>
      <c r="C44" s="49"/>
      <c r="D44" s="49"/>
      <c r="E44" s="49"/>
      <c r="F44" s="50"/>
      <c r="G44" s="51">
        <f>I44/12</f>
        <v>0</v>
      </c>
      <c r="H44" s="52"/>
      <c r="I44" s="53">
        <f>'[1]Р К86'!N20</f>
        <v>0</v>
      </c>
    </row>
    <row r="45" spans="1:9" ht="14.25">
      <c r="A45" s="48" t="s">
        <v>51</v>
      </c>
      <c r="B45" s="49"/>
      <c r="C45" s="49"/>
      <c r="D45" s="49"/>
      <c r="E45" s="49"/>
      <c r="F45" s="50"/>
      <c r="G45" s="51">
        <f t="shared" si="0"/>
        <v>299.7679135608722</v>
      </c>
      <c r="H45" s="52"/>
      <c r="I45" s="53">
        <f>'[1]Р К86'!N21</f>
        <v>3597.2149627304666</v>
      </c>
    </row>
    <row r="46" spans="1:9" ht="14.25">
      <c r="A46" s="48" t="s">
        <v>52</v>
      </c>
      <c r="B46" s="49"/>
      <c r="C46" s="49"/>
      <c r="D46" s="49"/>
      <c r="E46" s="49"/>
      <c r="F46" s="50"/>
      <c r="G46" s="51">
        <f t="shared" si="0"/>
        <v>769.066600107249</v>
      </c>
      <c r="H46" s="52"/>
      <c r="I46" s="53">
        <f>'[1]Р К86'!N22</f>
        <v>9228.799201286987</v>
      </c>
    </row>
    <row r="47" spans="1:9" ht="14.25">
      <c r="A47" s="48" t="s">
        <v>53</v>
      </c>
      <c r="B47" s="49"/>
      <c r="C47" s="49"/>
      <c r="D47" s="49"/>
      <c r="E47" s="49"/>
      <c r="F47" s="50"/>
      <c r="G47" s="51">
        <f t="shared" si="0"/>
        <v>0</v>
      </c>
      <c r="H47" s="52"/>
      <c r="I47" s="60">
        <f>'[1]Р К86'!N23</f>
        <v>0</v>
      </c>
    </row>
    <row r="48" spans="1:9" ht="14.25">
      <c r="A48" s="48" t="s">
        <v>54</v>
      </c>
      <c r="B48" s="49"/>
      <c r="C48" s="49"/>
      <c r="D48" s="49"/>
      <c r="E48" s="49"/>
      <c r="F48" s="50"/>
      <c r="G48" s="51">
        <f t="shared" si="0"/>
        <v>212.95730733058565</v>
      </c>
      <c r="H48" s="52"/>
      <c r="I48" s="53">
        <f>'[1]Р К86'!N24</f>
        <v>2555.487687967028</v>
      </c>
    </row>
    <row r="49" spans="1:9" ht="14.25">
      <c r="A49" s="48" t="s">
        <v>55</v>
      </c>
      <c r="B49" s="49"/>
      <c r="C49" s="49"/>
      <c r="D49" s="49"/>
      <c r="E49" s="49"/>
      <c r="F49" s="50"/>
      <c r="G49" s="51">
        <f>I49/12</f>
        <v>456.0691687467483</v>
      </c>
      <c r="H49" s="52"/>
      <c r="I49" s="60">
        <f>'[1]Р К86'!N25</f>
        <v>5472.830024960979</v>
      </c>
    </row>
    <row r="50" spans="1:9" ht="15" thickBot="1">
      <c r="A50" s="61" t="s">
        <v>56</v>
      </c>
      <c r="B50" s="62"/>
      <c r="C50" s="62"/>
      <c r="D50" s="62"/>
      <c r="E50" s="62"/>
      <c r="F50" s="63"/>
      <c r="G50" s="64">
        <f t="shared" si="0"/>
        <v>1585.8999999999999</v>
      </c>
      <c r="H50" s="65"/>
      <c r="I50" s="60">
        <f>'[1]Р К86'!N26</f>
        <v>19030.8</v>
      </c>
    </row>
    <row r="51" spans="1:9" ht="15.75" thickBot="1">
      <c r="A51" s="66" t="s">
        <v>57</v>
      </c>
      <c r="B51" s="67"/>
      <c r="C51" s="67"/>
      <c r="D51" s="67"/>
      <c r="E51" s="67"/>
      <c r="F51" s="68"/>
      <c r="G51" s="69">
        <f>SUM(G28:H50)</f>
        <v>33736.078434054856</v>
      </c>
      <c r="H51" s="70"/>
      <c r="I51" s="71">
        <f>SUM(I28:I50)</f>
        <v>404832.94120865833</v>
      </c>
    </row>
    <row r="52" spans="1:9" ht="12.75">
      <c r="A52" s="72"/>
      <c r="B52" s="72"/>
      <c r="C52" s="72"/>
      <c r="D52" s="73"/>
      <c r="E52" s="73"/>
      <c r="F52" s="72"/>
      <c r="G52" s="74"/>
      <c r="H52" s="74"/>
      <c r="I52" s="75"/>
    </row>
    <row r="53" spans="1:9" ht="13.5" thickBot="1">
      <c r="A53" s="72"/>
      <c r="B53" s="72"/>
      <c r="C53" s="72"/>
      <c r="D53" s="73"/>
      <c r="E53" s="73"/>
      <c r="F53" s="72"/>
      <c r="G53" s="74"/>
      <c r="H53" s="74"/>
      <c r="I53" s="75"/>
    </row>
    <row r="54" spans="1:9" ht="15.75" thickBot="1">
      <c r="A54" s="76" t="s">
        <v>58</v>
      </c>
      <c r="B54" s="77"/>
      <c r="C54" s="77"/>
      <c r="D54" s="77"/>
      <c r="E54" s="77"/>
      <c r="F54" s="77"/>
      <c r="G54" s="77"/>
      <c r="H54" s="78"/>
      <c r="I54" s="79" t="s">
        <v>59</v>
      </c>
    </row>
    <row r="55" spans="1:9" ht="14.25">
      <c r="A55" s="80" t="s">
        <v>60</v>
      </c>
      <c r="B55" s="81"/>
      <c r="C55" s="81"/>
      <c r="D55" s="81"/>
      <c r="E55" s="81"/>
      <c r="F55" s="81"/>
      <c r="G55" s="81"/>
      <c r="H55" s="82"/>
      <c r="I55" s="83">
        <v>6000</v>
      </c>
    </row>
    <row r="56" spans="1:9" ht="14.25">
      <c r="A56" s="84" t="s">
        <v>61</v>
      </c>
      <c r="B56" s="85"/>
      <c r="C56" s="85"/>
      <c r="D56" s="85"/>
      <c r="E56" s="85"/>
      <c r="F56" s="85"/>
      <c r="G56" s="85"/>
      <c r="H56" s="86"/>
      <c r="I56" s="87">
        <v>27180</v>
      </c>
    </row>
    <row r="57" spans="1:9" ht="14.25">
      <c r="A57" s="84" t="s">
        <v>62</v>
      </c>
      <c r="B57" s="85"/>
      <c r="C57" s="85"/>
      <c r="D57" s="85"/>
      <c r="E57" s="85"/>
      <c r="F57" s="85"/>
      <c r="G57" s="85"/>
      <c r="H57" s="86"/>
      <c r="I57" s="87">
        <v>3000</v>
      </c>
    </row>
    <row r="58" spans="1:9" ht="14.25">
      <c r="A58" s="88" t="s">
        <v>63</v>
      </c>
      <c r="B58" s="89"/>
      <c r="C58" s="89"/>
      <c r="D58" s="89"/>
      <c r="E58" s="89"/>
      <c r="F58" s="89"/>
      <c r="G58" s="89"/>
      <c r="H58" s="90"/>
      <c r="I58" s="91">
        <v>154813.86</v>
      </c>
    </row>
    <row r="59" spans="1:9" ht="14.25">
      <c r="A59" s="84" t="s">
        <v>64</v>
      </c>
      <c r="B59" s="85"/>
      <c r="C59" s="85"/>
      <c r="D59" s="85"/>
      <c r="E59" s="85"/>
      <c r="F59" s="85"/>
      <c r="G59" s="85"/>
      <c r="H59" s="86"/>
      <c r="I59" s="91">
        <v>776.75</v>
      </c>
    </row>
    <row r="60" spans="1:9" ht="15" thickBot="1">
      <c r="A60" s="92" t="s">
        <v>65</v>
      </c>
      <c r="B60" s="93"/>
      <c r="C60" s="93"/>
      <c r="D60" s="93"/>
      <c r="E60" s="93"/>
      <c r="F60" s="93"/>
      <c r="G60" s="93"/>
      <c r="H60" s="94"/>
      <c r="I60" s="95">
        <v>2000</v>
      </c>
    </row>
    <row r="61" spans="1:9" ht="15.75" thickBot="1">
      <c r="A61" s="96" t="s">
        <v>57</v>
      </c>
      <c r="B61" s="97"/>
      <c r="C61" s="97"/>
      <c r="D61" s="97"/>
      <c r="E61" s="97"/>
      <c r="F61" s="97"/>
      <c r="G61" s="97"/>
      <c r="H61" s="97"/>
      <c r="I61" s="98">
        <f>SUM(I55:I60)</f>
        <v>193770.61</v>
      </c>
    </row>
    <row r="62" spans="1:9" ht="15">
      <c r="A62" s="99"/>
      <c r="B62" s="100"/>
      <c r="C62" s="100"/>
      <c r="D62" s="100"/>
      <c r="E62" s="100"/>
      <c r="F62" s="100"/>
      <c r="G62" s="100"/>
      <c r="H62" s="100"/>
      <c r="I62" s="101"/>
    </row>
    <row r="63" spans="1:9" ht="15">
      <c r="A63" s="99"/>
      <c r="B63" s="100"/>
      <c r="C63" s="100"/>
      <c r="D63" s="100"/>
      <c r="E63" s="100"/>
      <c r="F63" s="100"/>
      <c r="G63" s="100"/>
      <c r="H63" s="100"/>
      <c r="I63" s="101"/>
    </row>
    <row r="64" spans="1:9" ht="14.25">
      <c r="A64" s="100"/>
      <c r="B64" s="100"/>
      <c r="C64" s="100"/>
      <c r="D64" s="100"/>
      <c r="E64" s="100"/>
      <c r="F64" s="100"/>
      <c r="G64" s="100"/>
      <c r="H64" s="100"/>
      <c r="I64" s="101"/>
    </row>
    <row r="65" spans="1:9" ht="14.25">
      <c r="A65" s="100" t="s">
        <v>66</v>
      </c>
      <c r="B65" s="100"/>
      <c r="C65" s="100"/>
      <c r="D65" s="100"/>
      <c r="E65" s="100"/>
      <c r="F65" s="100"/>
      <c r="G65" s="100"/>
      <c r="H65" s="100"/>
      <c r="I65" s="101"/>
    </row>
    <row r="66" spans="1:9" ht="14.25">
      <c r="A66" s="100"/>
      <c r="B66" s="100"/>
      <c r="C66" s="100"/>
      <c r="D66" s="100"/>
      <c r="E66" s="100"/>
      <c r="F66" s="100"/>
      <c r="G66" s="100"/>
      <c r="H66" s="100"/>
      <c r="I66" s="101"/>
    </row>
    <row r="67" spans="1:9" ht="14.25">
      <c r="A67" s="100"/>
      <c r="B67" s="100"/>
      <c r="C67" s="100"/>
      <c r="D67" s="100"/>
      <c r="E67" s="100"/>
      <c r="F67" s="100"/>
      <c r="G67" s="100"/>
      <c r="H67" s="100"/>
      <c r="I67" s="101"/>
    </row>
    <row r="68" spans="1:9" ht="14.25">
      <c r="A68" s="100" t="s">
        <v>67</v>
      </c>
      <c r="B68" s="100"/>
      <c r="C68" s="100"/>
      <c r="D68" s="100"/>
      <c r="E68" s="100"/>
      <c r="F68" s="100"/>
      <c r="G68" s="100"/>
      <c r="H68" s="100"/>
      <c r="I68" s="101"/>
    </row>
    <row r="69" spans="1:9" ht="12.75">
      <c r="A69" s="72"/>
      <c r="B69" s="72"/>
      <c r="C69" s="72"/>
      <c r="D69" s="72"/>
      <c r="E69" s="72"/>
      <c r="F69" s="72"/>
      <c r="G69" s="72"/>
      <c r="H69" s="72"/>
      <c r="I69" s="102"/>
    </row>
  </sheetData>
  <mergeCells count="60">
    <mergeCell ref="A58:H58"/>
    <mergeCell ref="A59:H59"/>
    <mergeCell ref="A60:H60"/>
    <mergeCell ref="A54:H54"/>
    <mergeCell ref="A55:H55"/>
    <mergeCell ref="A56:H56"/>
    <mergeCell ref="A57:H57"/>
    <mergeCell ref="A50:F50"/>
    <mergeCell ref="G50:H50"/>
    <mergeCell ref="A51:F51"/>
    <mergeCell ref="G51:H51"/>
    <mergeCell ref="A48:F48"/>
    <mergeCell ref="G48:H48"/>
    <mergeCell ref="A49:F49"/>
    <mergeCell ref="G49:H49"/>
    <mergeCell ref="A46:F46"/>
    <mergeCell ref="G46:H46"/>
    <mergeCell ref="A47:F47"/>
    <mergeCell ref="G47:H47"/>
    <mergeCell ref="A44:F44"/>
    <mergeCell ref="G44:H44"/>
    <mergeCell ref="A45:F45"/>
    <mergeCell ref="G45:H45"/>
    <mergeCell ref="A42:F42"/>
    <mergeCell ref="G42:H42"/>
    <mergeCell ref="A43:F43"/>
    <mergeCell ref="G43:H43"/>
    <mergeCell ref="A40:F40"/>
    <mergeCell ref="G40:H40"/>
    <mergeCell ref="A41:F41"/>
    <mergeCell ref="G41:H41"/>
    <mergeCell ref="A38:F38"/>
    <mergeCell ref="G38:H38"/>
    <mergeCell ref="A39:F39"/>
    <mergeCell ref="G39:H39"/>
    <mergeCell ref="A36:F36"/>
    <mergeCell ref="G36:H36"/>
    <mergeCell ref="A37:F37"/>
    <mergeCell ref="G37:H37"/>
    <mergeCell ref="A34:F34"/>
    <mergeCell ref="G34:H34"/>
    <mergeCell ref="A35:F35"/>
    <mergeCell ref="G35:H35"/>
    <mergeCell ref="A32:F32"/>
    <mergeCell ref="G32:H32"/>
    <mergeCell ref="A33:F33"/>
    <mergeCell ref="G33:H33"/>
    <mergeCell ref="A30:F30"/>
    <mergeCell ref="G30:H30"/>
    <mergeCell ref="A31:F31"/>
    <mergeCell ref="G31:H31"/>
    <mergeCell ref="A28:F28"/>
    <mergeCell ref="G28:H28"/>
    <mergeCell ref="A29:F29"/>
    <mergeCell ref="G29:H29"/>
    <mergeCell ref="A1:I1"/>
    <mergeCell ref="A2:I2"/>
    <mergeCell ref="A3:I3"/>
    <mergeCell ref="A27:F27"/>
    <mergeCell ref="G27:H2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2015-04-03T08:16:40Z</dcterms:modified>
  <cp:category/>
  <cp:version/>
  <cp:contentType/>
  <cp:contentStatus/>
</cp:coreProperties>
</file>