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<sst xmlns="http://schemas.openxmlformats.org/spreadsheetml/2006/main" count="467" uniqueCount="101">
  <si>
    <t xml:space="preserve">на 2011 год </t>
  </si>
  <si>
    <t>№ пп</t>
  </si>
  <si>
    <t>Всего затрат, руб.</t>
  </si>
  <si>
    <t>Ремонт стен и фасадов (наружняя отделка)</t>
  </si>
  <si>
    <t>м</t>
  </si>
  <si>
    <t>шт.</t>
  </si>
  <si>
    <t>Ремонт отмосток</t>
  </si>
  <si>
    <t>Ремонт МПШ</t>
  </si>
  <si>
    <t>Ремонт трубопроводов центрального отопления</t>
  </si>
  <si>
    <t>Ремонт (замена) сантехнического оборудования центрального отопления</t>
  </si>
  <si>
    <t xml:space="preserve">Ремонт трубопроводов водоснабжения </t>
  </si>
  <si>
    <t xml:space="preserve">Ремонт (замена) сантехнического оборудования системы водоснабжения </t>
  </si>
  <si>
    <t>Ремонт трубопроводов канализации</t>
  </si>
  <si>
    <t>Ремонт отдельных участков электропроводки</t>
  </si>
  <si>
    <t>Ремонт этажных электрощитовых с заменой автоматов</t>
  </si>
  <si>
    <t>Внешнее благоустройство (ремонт ограждений)</t>
  </si>
  <si>
    <t>Непредвиденный ремонт</t>
  </si>
  <si>
    <t>План по текущему  ремонту жилищного фонда г.Томска</t>
  </si>
  <si>
    <t>ООО "УК "Гарантия"</t>
  </si>
  <si>
    <t>без НДС</t>
  </si>
  <si>
    <t>Адрес и № дома</t>
  </si>
  <si>
    <t>Наименование ремонтных работ</t>
  </si>
  <si>
    <t>Ед.изм.</t>
  </si>
  <si>
    <t>Объём работ</t>
  </si>
  <si>
    <t>Срок исполнения</t>
  </si>
  <si>
    <t>1 кв.</t>
  </si>
  <si>
    <t>2 кв.</t>
  </si>
  <si>
    <t>3 кв.</t>
  </si>
  <si>
    <t>4 кв.</t>
  </si>
  <si>
    <t>Благоустроенные дома 6 и выше этажей</t>
  </si>
  <si>
    <t>ул.С.Лазо, 2</t>
  </si>
  <si>
    <t xml:space="preserve">Ремонт внутренней отделки (малярные работы)  3 п-зд, </t>
  </si>
  <si>
    <t>кв.м</t>
  </si>
  <si>
    <t>Итого плановый текущий ремонт</t>
  </si>
  <si>
    <t>Итого по  дому</t>
  </si>
  <si>
    <t>ул.С.Лазо, 4/2</t>
  </si>
  <si>
    <t>Ремонт (замена) сантехнического оборудования системы отопления</t>
  </si>
  <si>
    <t>Ремонт системы электроснабжения ( смена светильников, выключателей МОП)</t>
  </si>
  <si>
    <t>ул.С.Лазо, 24</t>
  </si>
  <si>
    <t>Ремонт системы электроснабжения ( ВРУ)</t>
  </si>
  <si>
    <t>Ремонт  кровли</t>
  </si>
  <si>
    <t>Устройство входа в подвал</t>
  </si>
  <si>
    <t>ул.С.Лазо, 26</t>
  </si>
  <si>
    <t>ул.И.Черных, 30</t>
  </si>
  <si>
    <t>Ремонт внутренней отделки (малярные работы)</t>
  </si>
  <si>
    <t>ул.И.Черных, 97а</t>
  </si>
  <si>
    <t>Ремонт козырьков</t>
  </si>
  <si>
    <t>ул.И.Черных, 97/4</t>
  </si>
  <si>
    <t>Благоустроенные дома 1-5 этажей</t>
  </si>
  <si>
    <t>1</t>
  </si>
  <si>
    <t>пер.Карский, 33</t>
  </si>
  <si>
    <t>2</t>
  </si>
  <si>
    <t>пер.Карский, 35</t>
  </si>
  <si>
    <t>3</t>
  </si>
  <si>
    <t>ул.Суворова, 3</t>
  </si>
  <si>
    <t>4</t>
  </si>
  <si>
    <t>ул.Суворова, 4</t>
  </si>
  <si>
    <t>Иркутский тр., 78/1</t>
  </si>
  <si>
    <t>Ремонт системы электроснабжения ( смена светильников, выключателей МОП) ВРУ</t>
  </si>
  <si>
    <t>Иркутский тр., 78/2</t>
  </si>
  <si>
    <t>Иркутский тр., 78/3</t>
  </si>
  <si>
    <t>Иркутский тр., 98</t>
  </si>
  <si>
    <t>Ремонт шиферной  кровли</t>
  </si>
  <si>
    <t>Иркутский тр., 104</t>
  </si>
  <si>
    <t>Иркутский тр., 104а</t>
  </si>
  <si>
    <t>Ремонт мягкой  кровли</t>
  </si>
  <si>
    <t>Иркутский тр., 82</t>
  </si>
  <si>
    <t>Ремонт лестниц, балконов</t>
  </si>
  <si>
    <t>шт</t>
  </si>
  <si>
    <t>Иркутский тр., 84</t>
  </si>
  <si>
    <t>Ремонт  крылец</t>
  </si>
  <si>
    <t>Иркутский тр.,108/1</t>
  </si>
  <si>
    <t>Иркутский тр., 112</t>
  </si>
  <si>
    <t>Иркутский тр., 114</t>
  </si>
  <si>
    <t>Иркутский тр., 116/1</t>
  </si>
  <si>
    <t>Ремонт полов ( укладка плитки)</t>
  </si>
  <si>
    <t>ул.Рабочая, 9</t>
  </si>
  <si>
    <t>ул.Новосибирская, 6</t>
  </si>
  <si>
    <t>Ремонт мягкой кровли</t>
  </si>
  <si>
    <t>ул.И.Черных,89</t>
  </si>
  <si>
    <t>ул.И.Черных, 91</t>
  </si>
  <si>
    <t>ул.И.Черных, 95</t>
  </si>
  <si>
    <t>ул.И.Черных, 95/1</t>
  </si>
  <si>
    <t>Внешнее благоустройство (ремонт детской  площадки)</t>
  </si>
  <si>
    <t>ул.И.Черных, 97/3</t>
  </si>
  <si>
    <t>ул.И.Черных, 99</t>
  </si>
  <si>
    <t>ул.Мичурина, 14</t>
  </si>
  <si>
    <t>ул.Беринга, 2</t>
  </si>
  <si>
    <t>ул.Беринга, 2/2</t>
  </si>
  <si>
    <t>ул.МПС,4</t>
  </si>
  <si>
    <t>ул.МПС,5</t>
  </si>
  <si>
    <t>ул.МПС,6</t>
  </si>
  <si>
    <t>ул.МПС,7</t>
  </si>
  <si>
    <t>ул.МПС,9</t>
  </si>
  <si>
    <t>Ремонт и установка новых дверей</t>
  </si>
  <si>
    <t>ул.МПС,10</t>
  </si>
  <si>
    <t>ул.МПС,11</t>
  </si>
  <si>
    <t>ул.МПС,12</t>
  </si>
  <si>
    <t>Итого затраты на выполнение планового  текущего ремонта</t>
  </si>
  <si>
    <t>Итого непредвиденных  расходов</t>
  </si>
  <si>
    <t>Итого по фонду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</si>
</sst>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8"/>
  <sheetViews>
    <sheetView tabSelected="1" workbookViewId="0" topLeftCell="A1">
      <selection activeCell="D31" sqref="D31"/>
    </sheetView>
  </sheetViews>
  <sheetFormatPr defaultColWidth="9.00390625" defaultRowHeight="12.75"/>
  <cols>
    <col min="1" max="1" width="4.375" style="0" customWidth="1"/>
    <col min="2" max="2" width="18.125" style="0" customWidth="1"/>
    <col min="3" max="3" width="48.125" style="0" customWidth="1"/>
    <col min="4" max="4" width="6.875" style="0" customWidth="1"/>
    <col min="5" max="5" width="7.875" style="0" customWidth="1"/>
    <col min="6" max="6" width="11.125" style="0" customWidth="1"/>
    <col min="7" max="7" width="8.75390625" style="0" customWidth="1"/>
    <col min="9" max="9" width="8.25390625" style="0" customWidth="1"/>
    <col min="10" max="10" width="8.375" style="0" customWidth="1"/>
  </cols>
  <sheetData>
    <row r="1" spans="1:10" ht="12.75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2.75">
      <c r="A4" s="32"/>
      <c r="B4" s="33"/>
      <c r="C4" s="33"/>
      <c r="D4" s="33"/>
      <c r="E4" s="33"/>
      <c r="F4" s="33"/>
      <c r="G4" s="33"/>
      <c r="H4" s="33"/>
      <c r="I4" s="33"/>
      <c r="J4" s="34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 t="s">
        <v>19</v>
      </c>
    </row>
    <row r="6" spans="1:10" ht="24">
      <c r="A6" s="2" t="s">
        <v>1</v>
      </c>
      <c r="B6" s="3" t="s">
        <v>20</v>
      </c>
      <c r="C6" s="3" t="s">
        <v>21</v>
      </c>
      <c r="D6" s="3" t="s">
        <v>22</v>
      </c>
      <c r="E6" s="2" t="s">
        <v>23</v>
      </c>
      <c r="F6" s="2" t="s">
        <v>2</v>
      </c>
      <c r="G6" s="16" t="s">
        <v>24</v>
      </c>
      <c r="H6" s="17"/>
      <c r="I6" s="17"/>
      <c r="J6" s="18"/>
    </row>
    <row r="7" spans="1:10" ht="12.75">
      <c r="A7" s="4"/>
      <c r="B7" s="4"/>
      <c r="C7" s="4"/>
      <c r="D7" s="4"/>
      <c r="E7" s="4"/>
      <c r="F7" s="4"/>
      <c r="G7" s="4" t="s">
        <v>25</v>
      </c>
      <c r="H7" s="4" t="s">
        <v>26</v>
      </c>
      <c r="I7" s="4" t="s">
        <v>27</v>
      </c>
      <c r="J7" s="4" t="s">
        <v>28</v>
      </c>
    </row>
    <row r="8" spans="1:10" ht="12.75">
      <c r="A8" s="19" t="s">
        <v>29</v>
      </c>
      <c r="B8" s="20"/>
      <c r="C8" s="21"/>
      <c r="D8" s="4"/>
      <c r="E8" s="4"/>
      <c r="F8" s="4"/>
      <c r="G8" s="4"/>
      <c r="H8" s="4"/>
      <c r="I8" s="4"/>
      <c r="J8" s="4"/>
    </row>
    <row r="9" spans="1:10" ht="12.75">
      <c r="A9" s="10">
        <v>1</v>
      </c>
      <c r="B9" s="13" t="s">
        <v>30</v>
      </c>
      <c r="C9" s="5" t="s">
        <v>31</v>
      </c>
      <c r="D9" s="4" t="s">
        <v>32</v>
      </c>
      <c r="E9" s="4">
        <v>982.3</v>
      </c>
      <c r="F9" s="4">
        <v>70765.56</v>
      </c>
      <c r="G9" s="4">
        <f>F9</f>
        <v>70765.56</v>
      </c>
      <c r="H9" s="4"/>
      <c r="I9" s="4"/>
      <c r="J9" s="4"/>
    </row>
    <row r="10" spans="1:10" ht="12.75">
      <c r="A10" s="11"/>
      <c r="B10" s="14"/>
      <c r="C10" s="6" t="s">
        <v>33</v>
      </c>
      <c r="D10" s="4"/>
      <c r="E10" s="4"/>
      <c r="F10" s="3">
        <f>SUM(F9)</f>
        <v>70765.56</v>
      </c>
      <c r="G10" s="3">
        <f>SUM(G9)</f>
        <v>70765.56</v>
      </c>
      <c r="H10" s="3">
        <f>SUM(H9)</f>
        <v>0</v>
      </c>
      <c r="I10" s="3">
        <f>SUM(I9)</f>
        <v>0</v>
      </c>
      <c r="J10" s="3">
        <f>SUM(J9)</f>
        <v>0</v>
      </c>
    </row>
    <row r="11" spans="1:10" ht="12.75">
      <c r="A11" s="12"/>
      <c r="B11" s="15"/>
      <c r="C11" s="5" t="s">
        <v>16</v>
      </c>
      <c r="D11" s="4"/>
      <c r="E11" s="4"/>
      <c r="F11" s="7">
        <v>7862.84</v>
      </c>
      <c r="G11" s="7">
        <v>1965.71</v>
      </c>
      <c r="H11" s="7">
        <v>1965.71</v>
      </c>
      <c r="I11" s="7">
        <v>1965.71</v>
      </c>
      <c r="J11" s="7">
        <v>1965.71</v>
      </c>
    </row>
    <row r="12" spans="1:10" ht="12.75">
      <c r="A12" s="4"/>
      <c r="B12" s="5"/>
      <c r="C12" s="8" t="s">
        <v>34</v>
      </c>
      <c r="D12" s="4"/>
      <c r="E12" s="4"/>
      <c r="F12" s="3">
        <f>F10+F11</f>
        <v>78628.4</v>
      </c>
      <c r="G12" s="3">
        <f>G10+G11</f>
        <v>72731.27</v>
      </c>
      <c r="H12" s="3">
        <f>H10+H11</f>
        <v>1965.71</v>
      </c>
      <c r="I12" s="3">
        <f>I10+I11</f>
        <v>1965.71</v>
      </c>
      <c r="J12" s="3">
        <f>J10+J11</f>
        <v>1965.71</v>
      </c>
    </row>
    <row r="13" spans="1:10" ht="24">
      <c r="A13" s="10">
        <v>2</v>
      </c>
      <c r="B13" s="13" t="s">
        <v>35</v>
      </c>
      <c r="C13" s="9" t="s">
        <v>36</v>
      </c>
      <c r="D13" s="4" t="s">
        <v>5</v>
      </c>
      <c r="E13" s="4">
        <v>6</v>
      </c>
      <c r="F13" s="4">
        <v>36612.12</v>
      </c>
      <c r="G13" s="4"/>
      <c r="H13" s="4"/>
      <c r="I13" s="4">
        <f>F13</f>
        <v>36612.12</v>
      </c>
      <c r="J13" s="4"/>
    </row>
    <row r="14" spans="1:10" ht="24">
      <c r="A14" s="11"/>
      <c r="B14" s="14"/>
      <c r="C14" s="9" t="s">
        <v>37</v>
      </c>
      <c r="D14" s="4" t="s">
        <v>5</v>
      </c>
      <c r="E14" s="4">
        <v>40</v>
      </c>
      <c r="F14" s="4">
        <v>34612.85</v>
      </c>
      <c r="G14" s="4"/>
      <c r="H14" s="4"/>
      <c r="I14" s="4"/>
      <c r="J14" s="4">
        <f>F14</f>
        <v>34612.85</v>
      </c>
    </row>
    <row r="15" spans="1:10" ht="12.75">
      <c r="A15" s="11"/>
      <c r="B15" s="14"/>
      <c r="C15" s="5" t="s">
        <v>13</v>
      </c>
      <c r="D15" s="4" t="s">
        <v>4</v>
      </c>
      <c r="E15" s="4">
        <v>310</v>
      </c>
      <c r="F15" s="4">
        <v>63013.47</v>
      </c>
      <c r="G15" s="4"/>
      <c r="H15" s="4"/>
      <c r="I15" s="4"/>
      <c r="J15" s="4">
        <f>F15</f>
        <v>63013.47</v>
      </c>
    </row>
    <row r="16" spans="1:10" ht="12.75">
      <c r="A16" s="11"/>
      <c r="B16" s="14"/>
      <c r="C16" s="6" t="s">
        <v>33</v>
      </c>
      <c r="D16" s="4"/>
      <c r="E16" s="4"/>
      <c r="F16" s="3">
        <f>SUM(F13:F15)</f>
        <v>134238.44</v>
      </c>
      <c r="G16" s="3">
        <f>SUM(G13:G15)</f>
        <v>0</v>
      </c>
      <c r="H16" s="3">
        <f>SUM(H13:H15)</f>
        <v>0</v>
      </c>
      <c r="I16" s="3">
        <f>SUM(I13:I15)</f>
        <v>36612.12</v>
      </c>
      <c r="J16" s="3">
        <f>SUM(J13:J15)</f>
        <v>97626.32</v>
      </c>
    </row>
    <row r="17" spans="1:10" ht="12.75">
      <c r="A17" s="12"/>
      <c r="B17" s="15"/>
      <c r="C17" s="5" t="s">
        <v>16</v>
      </c>
      <c r="D17" s="4"/>
      <c r="E17" s="4"/>
      <c r="F17" s="7">
        <v>14915.38</v>
      </c>
      <c r="G17" s="7">
        <v>3728.84</v>
      </c>
      <c r="H17" s="7">
        <v>3728.84</v>
      </c>
      <c r="I17" s="7">
        <v>3728.85</v>
      </c>
      <c r="J17" s="7">
        <v>3728.85</v>
      </c>
    </row>
    <row r="18" spans="1:10" ht="12.75">
      <c r="A18" s="4"/>
      <c r="B18" s="5"/>
      <c r="C18" s="8" t="s">
        <v>34</v>
      </c>
      <c r="D18" s="4"/>
      <c r="E18" s="4"/>
      <c r="F18" s="3">
        <f>F16+F17</f>
        <v>149153.82</v>
      </c>
      <c r="G18" s="3">
        <f>G16+G17</f>
        <v>3728.84</v>
      </c>
      <c r="H18" s="3">
        <f>H16+H17</f>
        <v>3728.84</v>
      </c>
      <c r="I18" s="3">
        <f>I16+I17</f>
        <v>40340.97</v>
      </c>
      <c r="J18" s="3">
        <f>J16+J17</f>
        <v>101355.17000000001</v>
      </c>
    </row>
    <row r="19" spans="1:10" ht="24">
      <c r="A19" s="10">
        <v>3</v>
      </c>
      <c r="B19" s="13" t="s">
        <v>38</v>
      </c>
      <c r="C19" s="9" t="s">
        <v>36</v>
      </c>
      <c r="D19" s="4" t="s">
        <v>5</v>
      </c>
      <c r="E19" s="4">
        <f>96+4</f>
        <v>100</v>
      </c>
      <c r="F19" s="4">
        <f>107543.1+27045.43</f>
        <v>134588.53</v>
      </c>
      <c r="G19" s="4"/>
      <c r="H19" s="4"/>
      <c r="I19" s="4">
        <f>F19</f>
        <v>134588.53</v>
      </c>
      <c r="J19" s="4"/>
    </row>
    <row r="20" spans="1:10" ht="12.75">
      <c r="A20" s="11"/>
      <c r="B20" s="14"/>
      <c r="C20" s="5" t="s">
        <v>10</v>
      </c>
      <c r="D20" s="4" t="s">
        <v>4</v>
      </c>
      <c r="E20" s="4">
        <v>96.5</v>
      </c>
      <c r="F20" s="4">
        <v>62219.22</v>
      </c>
      <c r="G20" s="4"/>
      <c r="H20" s="4"/>
      <c r="I20" s="4">
        <f>F20</f>
        <v>62219.22</v>
      </c>
      <c r="J20" s="4"/>
    </row>
    <row r="21" spans="1:10" ht="12.75">
      <c r="A21" s="11"/>
      <c r="B21" s="14"/>
      <c r="C21" s="5" t="s">
        <v>12</v>
      </c>
      <c r="D21" s="4" t="s">
        <v>4</v>
      </c>
      <c r="E21" s="4">
        <v>264</v>
      </c>
      <c r="F21" s="4">
        <f>38583.93*6</f>
        <v>231503.58000000002</v>
      </c>
      <c r="G21" s="4"/>
      <c r="H21" s="4"/>
      <c r="I21" s="4"/>
      <c r="J21" s="4">
        <f>F21</f>
        <v>231503.58000000002</v>
      </c>
    </row>
    <row r="22" spans="1:10" ht="24">
      <c r="A22" s="11"/>
      <c r="B22" s="14"/>
      <c r="C22" s="9" t="s">
        <v>37</v>
      </c>
      <c r="D22" s="4" t="s">
        <v>5</v>
      </c>
      <c r="E22" s="4">
        <v>40</v>
      </c>
      <c r="F22" s="4">
        <v>34612.88</v>
      </c>
      <c r="G22" s="4"/>
      <c r="H22" s="4"/>
      <c r="I22" s="4"/>
      <c r="J22" s="4">
        <f>F22</f>
        <v>34612.88</v>
      </c>
    </row>
    <row r="23" spans="1:10" ht="12.75">
      <c r="A23" s="11"/>
      <c r="B23" s="14"/>
      <c r="C23" s="5" t="s">
        <v>13</v>
      </c>
      <c r="D23" s="4" t="s">
        <v>4</v>
      </c>
      <c r="E23" s="4">
        <v>150</v>
      </c>
      <c r="F23" s="4">
        <v>30587.73</v>
      </c>
      <c r="G23" s="4"/>
      <c r="H23" s="4"/>
      <c r="I23" s="4"/>
      <c r="J23" s="4">
        <f>F23</f>
        <v>30587.73</v>
      </c>
    </row>
    <row r="24" spans="1:10" ht="12.75">
      <c r="A24" s="11"/>
      <c r="B24" s="14"/>
      <c r="C24" s="5" t="s">
        <v>39</v>
      </c>
      <c r="D24" s="4" t="s">
        <v>5</v>
      </c>
      <c r="E24" s="4">
        <v>48</v>
      </c>
      <c r="F24" s="4">
        <v>35752.58</v>
      </c>
      <c r="G24" s="4">
        <f>F24</f>
        <v>35752.58</v>
      </c>
      <c r="H24" s="4"/>
      <c r="I24" s="4"/>
      <c r="J24" s="4"/>
    </row>
    <row r="25" spans="1:10" ht="12.75">
      <c r="A25" s="11"/>
      <c r="B25" s="14"/>
      <c r="C25" s="5" t="s">
        <v>40</v>
      </c>
      <c r="D25" s="4" t="s">
        <v>32</v>
      </c>
      <c r="E25" s="4">
        <v>50</v>
      </c>
      <c r="F25" s="4">
        <v>25135.57</v>
      </c>
      <c r="G25" s="4"/>
      <c r="H25" s="4"/>
      <c r="I25" s="4">
        <f>F25</f>
        <v>25135.57</v>
      </c>
      <c r="J25" s="4"/>
    </row>
    <row r="26" spans="1:10" ht="12.75">
      <c r="A26" s="11"/>
      <c r="B26" s="14"/>
      <c r="C26" s="5" t="s">
        <v>41</v>
      </c>
      <c r="D26" s="4" t="s">
        <v>32</v>
      </c>
      <c r="E26" s="4">
        <v>30</v>
      </c>
      <c r="F26" s="4">
        <v>25562</v>
      </c>
      <c r="G26" s="4"/>
      <c r="H26" s="4"/>
      <c r="I26" s="4">
        <f>F26</f>
        <v>25562</v>
      </c>
      <c r="J26" s="4"/>
    </row>
    <row r="27" spans="1:10" ht="12.75">
      <c r="A27" s="11"/>
      <c r="B27" s="14"/>
      <c r="C27" s="6" t="s">
        <v>33</v>
      </c>
      <c r="D27" s="4"/>
      <c r="E27" s="4"/>
      <c r="F27" s="3">
        <f>SUM(F19:F26)</f>
        <v>579962.09</v>
      </c>
      <c r="G27" s="3">
        <f>SUM(G19:G26)</f>
        <v>35752.58</v>
      </c>
      <c r="H27" s="3">
        <f>SUM(H19:H26)</f>
        <v>0</v>
      </c>
      <c r="I27" s="3">
        <f>SUM(I19:I26)</f>
        <v>247505.32</v>
      </c>
      <c r="J27" s="3">
        <f>SUM(J19:J26)</f>
        <v>296704.19</v>
      </c>
    </row>
    <row r="28" spans="1:10" ht="12.75">
      <c r="A28" s="12"/>
      <c r="B28" s="15"/>
      <c r="C28" s="5" t="s">
        <v>16</v>
      </c>
      <c r="D28" s="4"/>
      <c r="E28" s="4"/>
      <c r="F28" s="7">
        <v>64440.23</v>
      </c>
      <c r="G28" s="7">
        <v>16110.06</v>
      </c>
      <c r="H28" s="7">
        <v>16110.06</v>
      </c>
      <c r="I28" s="7">
        <v>16110.06</v>
      </c>
      <c r="J28" s="7">
        <v>16110.05</v>
      </c>
    </row>
    <row r="29" spans="1:10" ht="12.75">
      <c r="A29" s="4"/>
      <c r="B29" s="5"/>
      <c r="C29" s="8" t="s">
        <v>34</v>
      </c>
      <c r="D29" s="4"/>
      <c r="E29" s="4"/>
      <c r="F29" s="3">
        <f>F27+F28</f>
        <v>644402.32</v>
      </c>
      <c r="G29" s="3">
        <f>G27+G28</f>
        <v>51862.64</v>
      </c>
      <c r="H29" s="3">
        <f>H27+H28</f>
        <v>16110.06</v>
      </c>
      <c r="I29" s="3">
        <f>I27+I28</f>
        <v>263615.38</v>
      </c>
      <c r="J29" s="3">
        <f>J27+J28</f>
        <v>312814.24</v>
      </c>
    </row>
    <row r="30" spans="1:10" ht="24">
      <c r="A30" s="10">
        <v>4</v>
      </c>
      <c r="B30" s="13" t="s">
        <v>42</v>
      </c>
      <c r="C30" s="9" t="s">
        <v>36</v>
      </c>
      <c r="D30" s="4" t="s">
        <v>5</v>
      </c>
      <c r="E30" s="4">
        <v>120</v>
      </c>
      <c r="F30" s="4">
        <v>86600.23</v>
      </c>
      <c r="G30" s="4"/>
      <c r="H30" s="4">
        <f>F30</f>
        <v>86600.23</v>
      </c>
      <c r="I30" s="4"/>
      <c r="J30" s="4"/>
    </row>
    <row r="31" spans="1:10" ht="12.75">
      <c r="A31" s="11"/>
      <c r="B31" s="14"/>
      <c r="C31" s="5" t="s">
        <v>8</v>
      </c>
      <c r="D31" s="4" t="s">
        <v>4</v>
      </c>
      <c r="E31" s="4">
        <v>201</v>
      </c>
      <c r="F31" s="4">
        <v>87384.89</v>
      </c>
      <c r="G31" s="4"/>
      <c r="H31" s="4">
        <f>F31</f>
        <v>87384.89</v>
      </c>
      <c r="I31" s="4"/>
      <c r="J31" s="4"/>
    </row>
    <row r="32" spans="1:10" ht="12.75">
      <c r="A32" s="11"/>
      <c r="B32" s="14"/>
      <c r="C32" s="5" t="s">
        <v>12</v>
      </c>
      <c r="D32" s="4" t="s">
        <v>4</v>
      </c>
      <c r="E32" s="4">
        <v>220</v>
      </c>
      <c r="F32" s="4">
        <v>194562.37</v>
      </c>
      <c r="G32" s="4"/>
      <c r="H32" s="4"/>
      <c r="I32" s="4">
        <f>F32</f>
        <v>194562.37</v>
      </c>
      <c r="J32" s="4"/>
    </row>
    <row r="33" spans="1:10" ht="12.75">
      <c r="A33" s="11"/>
      <c r="B33" s="14"/>
      <c r="C33" s="5" t="s">
        <v>13</v>
      </c>
      <c r="D33" s="4" t="s">
        <v>4</v>
      </c>
      <c r="E33" s="4">
        <v>110.2</v>
      </c>
      <c r="F33" s="4">
        <v>22464.56</v>
      </c>
      <c r="G33" s="4"/>
      <c r="H33" s="4"/>
      <c r="I33" s="4"/>
      <c r="J33" s="4">
        <f>F33</f>
        <v>22464.56</v>
      </c>
    </row>
    <row r="34" spans="1:10" ht="12.75">
      <c r="A34" s="11"/>
      <c r="B34" s="14"/>
      <c r="C34" s="5" t="s">
        <v>39</v>
      </c>
      <c r="D34" s="4" t="s">
        <v>5</v>
      </c>
      <c r="E34" s="4">
        <v>48</v>
      </c>
      <c r="F34" s="4">
        <v>35752.58</v>
      </c>
      <c r="G34" s="4"/>
      <c r="H34" s="4"/>
      <c r="I34" s="4"/>
      <c r="J34" s="4">
        <f>F34</f>
        <v>35752.58</v>
      </c>
    </row>
    <row r="35" spans="1:10" ht="12.75">
      <c r="A35" s="11"/>
      <c r="B35" s="14"/>
      <c r="C35" s="5" t="s">
        <v>6</v>
      </c>
      <c r="D35" s="4" t="s">
        <v>32</v>
      </c>
      <c r="E35" s="4">
        <v>100</v>
      </c>
      <c r="F35" s="4">
        <v>42675.92</v>
      </c>
      <c r="G35" s="4"/>
      <c r="H35" s="4"/>
      <c r="I35" s="4">
        <f>F35</f>
        <v>42675.92</v>
      </c>
      <c r="J35" s="4"/>
    </row>
    <row r="36" spans="1:10" ht="12.75">
      <c r="A36" s="11"/>
      <c r="B36" s="14"/>
      <c r="C36" s="6" t="s">
        <v>33</v>
      </c>
      <c r="D36" s="4"/>
      <c r="E36" s="4"/>
      <c r="F36" s="3">
        <f>SUM(F30:F35)</f>
        <v>469440.55</v>
      </c>
      <c r="G36" s="3">
        <f>SUM(G30:G35)</f>
        <v>0</v>
      </c>
      <c r="H36" s="3">
        <f>SUM(H30:H35)</f>
        <v>173985.12</v>
      </c>
      <c r="I36" s="3">
        <f>SUM(I30:I35)</f>
        <v>237238.28999999998</v>
      </c>
      <c r="J36" s="3">
        <f>SUM(J30:J35)</f>
        <v>58217.14</v>
      </c>
    </row>
    <row r="37" spans="1:10" ht="12.75">
      <c r="A37" s="12"/>
      <c r="B37" s="15"/>
      <c r="C37" s="5" t="s">
        <v>16</v>
      </c>
      <c r="D37" s="4"/>
      <c r="E37" s="4"/>
      <c r="F37" s="7">
        <v>52160.06</v>
      </c>
      <c r="G37" s="7">
        <v>13040.01</v>
      </c>
      <c r="H37" s="7">
        <v>13040.01</v>
      </c>
      <c r="I37" s="7">
        <v>13040.02</v>
      </c>
      <c r="J37" s="7">
        <v>13040.02</v>
      </c>
    </row>
    <row r="38" spans="1:10" ht="12.75">
      <c r="A38" s="4"/>
      <c r="B38" s="5"/>
      <c r="C38" s="8" t="s">
        <v>34</v>
      </c>
      <c r="D38" s="4"/>
      <c r="E38" s="4"/>
      <c r="F38" s="3">
        <f>F36+F37</f>
        <v>521600.61</v>
      </c>
      <c r="G38" s="3">
        <f>G36+G37</f>
        <v>13040.01</v>
      </c>
      <c r="H38" s="3">
        <f>H36+H37</f>
        <v>187025.13</v>
      </c>
      <c r="I38" s="3">
        <f>I36+I37</f>
        <v>250278.30999999997</v>
      </c>
      <c r="J38" s="3">
        <f>J36+J37</f>
        <v>71257.16</v>
      </c>
    </row>
    <row r="39" spans="1:10" ht="24">
      <c r="A39" s="10">
        <v>5</v>
      </c>
      <c r="B39" s="13" t="s">
        <v>43</v>
      </c>
      <c r="C39" s="9" t="s">
        <v>37</v>
      </c>
      <c r="D39" s="4" t="s">
        <v>5</v>
      </c>
      <c r="E39" s="4">
        <v>30</v>
      </c>
      <c r="F39" s="4">
        <v>25959.64</v>
      </c>
      <c r="G39" s="4">
        <f>F39</f>
        <v>25959.64</v>
      </c>
      <c r="H39" s="4"/>
      <c r="I39" s="4"/>
      <c r="J39" s="4"/>
    </row>
    <row r="40" spans="1:10" ht="12.75">
      <c r="A40" s="11"/>
      <c r="B40" s="14"/>
      <c r="C40" s="5" t="s">
        <v>14</v>
      </c>
      <c r="D40" s="4" t="s">
        <v>5</v>
      </c>
      <c r="E40" s="4">
        <v>320</v>
      </c>
      <c r="F40" s="4">
        <v>96558.16</v>
      </c>
      <c r="G40" s="4">
        <f>F40</f>
        <v>96558.16</v>
      </c>
      <c r="H40" s="4"/>
      <c r="I40" s="4"/>
      <c r="J40" s="4"/>
    </row>
    <row r="41" spans="1:10" ht="12.75">
      <c r="A41" s="11"/>
      <c r="B41" s="14"/>
      <c r="C41" s="5" t="s">
        <v>44</v>
      </c>
      <c r="D41" s="4" t="s">
        <v>32</v>
      </c>
      <c r="E41" s="4">
        <v>428.3</v>
      </c>
      <c r="F41" s="4">
        <v>35125</v>
      </c>
      <c r="G41" s="4"/>
      <c r="H41" s="4"/>
      <c r="I41" s="4"/>
      <c r="J41" s="4">
        <f>F41</f>
        <v>35125</v>
      </c>
    </row>
    <row r="42" spans="1:10" ht="12.75">
      <c r="A42" s="11"/>
      <c r="B42" s="14"/>
      <c r="C42" s="6" t="s">
        <v>33</v>
      </c>
      <c r="D42" s="4"/>
      <c r="E42" s="4"/>
      <c r="F42" s="3">
        <f>SUM(F39:F41)</f>
        <v>157642.8</v>
      </c>
      <c r="G42" s="3">
        <f>SUM(G39:G41)</f>
        <v>122517.8</v>
      </c>
      <c r="H42" s="3">
        <f>SUM(H39:H41)</f>
        <v>0</v>
      </c>
      <c r="I42" s="3">
        <f>SUM(I39:I41)</f>
        <v>0</v>
      </c>
      <c r="J42" s="3">
        <f>SUM(J39:J41)</f>
        <v>35125</v>
      </c>
    </row>
    <row r="43" spans="1:10" ht="12.75">
      <c r="A43" s="12"/>
      <c r="B43" s="15"/>
      <c r="C43" s="5" t="s">
        <v>16</v>
      </c>
      <c r="D43" s="4"/>
      <c r="E43" s="4"/>
      <c r="F43" s="7">
        <v>17515.87</v>
      </c>
      <c r="G43" s="7">
        <v>4378.97</v>
      </c>
      <c r="H43" s="7">
        <v>4378.96</v>
      </c>
      <c r="I43" s="7">
        <v>4378.97</v>
      </c>
      <c r="J43" s="7">
        <v>4378.97</v>
      </c>
    </row>
    <row r="44" spans="1:10" ht="12.75">
      <c r="A44" s="4"/>
      <c r="B44" s="5"/>
      <c r="C44" s="8" t="s">
        <v>34</v>
      </c>
      <c r="D44" s="4"/>
      <c r="E44" s="4"/>
      <c r="F44" s="3">
        <f>F42+F43</f>
        <v>175158.66999999998</v>
      </c>
      <c r="G44" s="3">
        <f>G42+G43</f>
        <v>126896.77</v>
      </c>
      <c r="H44" s="3">
        <f>H42+H43</f>
        <v>4378.96</v>
      </c>
      <c r="I44" s="3">
        <f>I42+I43</f>
        <v>4378.97</v>
      </c>
      <c r="J44" s="3">
        <f>J42+J43</f>
        <v>39503.97</v>
      </c>
    </row>
    <row r="45" spans="1:10" ht="24">
      <c r="A45" s="10">
        <v>6</v>
      </c>
      <c r="B45" s="13" t="s">
        <v>45</v>
      </c>
      <c r="C45" s="9" t="s">
        <v>36</v>
      </c>
      <c r="D45" s="4" t="s">
        <v>5</v>
      </c>
      <c r="E45" s="4">
        <v>65</v>
      </c>
      <c r="F45" s="4">
        <v>177546.69</v>
      </c>
      <c r="G45" s="4"/>
      <c r="H45" s="4">
        <f>F45</f>
        <v>177546.69</v>
      </c>
      <c r="I45" s="4"/>
      <c r="J45" s="4"/>
    </row>
    <row r="46" spans="1:10" ht="12.75">
      <c r="A46" s="11"/>
      <c r="B46" s="14"/>
      <c r="C46" s="5" t="s">
        <v>13</v>
      </c>
      <c r="D46" s="4" t="s">
        <v>4</v>
      </c>
      <c r="E46" s="4">
        <v>600</v>
      </c>
      <c r="F46" s="4">
        <v>63701.97</v>
      </c>
      <c r="G46" s="4"/>
      <c r="H46" s="4"/>
      <c r="I46" s="4"/>
      <c r="J46" s="4">
        <f>F46</f>
        <v>63701.97</v>
      </c>
    </row>
    <row r="47" spans="1:10" ht="12.75">
      <c r="A47" s="11"/>
      <c r="B47" s="14"/>
      <c r="C47" s="5" t="s">
        <v>14</v>
      </c>
      <c r="D47" s="4" t="s">
        <v>5</v>
      </c>
      <c r="E47" s="4">
        <v>445</v>
      </c>
      <c r="F47" s="4">
        <v>221008.88</v>
      </c>
      <c r="G47" s="4"/>
      <c r="H47" s="4"/>
      <c r="I47" s="4"/>
      <c r="J47" s="4">
        <f>F47</f>
        <v>221008.88</v>
      </c>
    </row>
    <row r="48" spans="1:10" ht="12.75">
      <c r="A48" s="11"/>
      <c r="B48" s="14"/>
      <c r="C48" s="5" t="s">
        <v>40</v>
      </c>
      <c r="D48" s="4" t="s">
        <v>32</v>
      </c>
      <c r="E48" s="4">
        <v>50</v>
      </c>
      <c r="F48" s="4">
        <v>24054.27</v>
      </c>
      <c r="G48" s="4"/>
      <c r="H48" s="4"/>
      <c r="I48" s="4">
        <f>F48</f>
        <v>24054.27</v>
      </c>
      <c r="J48" s="4"/>
    </row>
    <row r="49" spans="1:10" ht="12.75">
      <c r="A49" s="11"/>
      <c r="B49" s="14"/>
      <c r="C49" s="5" t="s">
        <v>7</v>
      </c>
      <c r="D49" s="4" t="s">
        <v>4</v>
      </c>
      <c r="E49" s="4">
        <v>100</v>
      </c>
      <c r="F49" s="4">
        <v>27210.78</v>
      </c>
      <c r="G49" s="4"/>
      <c r="H49" s="4"/>
      <c r="I49" s="4">
        <f>F49</f>
        <v>27210.78</v>
      </c>
      <c r="J49" s="4"/>
    </row>
    <row r="50" spans="1:10" ht="12.75">
      <c r="A50" s="11"/>
      <c r="B50" s="14"/>
      <c r="C50" s="5" t="s">
        <v>46</v>
      </c>
      <c r="D50" s="4" t="s">
        <v>5</v>
      </c>
      <c r="E50" s="4">
        <v>2</v>
      </c>
      <c r="F50" s="4">
        <v>33855.08</v>
      </c>
      <c r="G50" s="4"/>
      <c r="H50" s="4"/>
      <c r="I50" s="4">
        <f>F50</f>
        <v>33855.08</v>
      </c>
      <c r="J50" s="4"/>
    </row>
    <row r="51" spans="1:10" ht="12.75">
      <c r="A51" s="11"/>
      <c r="B51" s="14"/>
      <c r="C51" s="6" t="s">
        <v>33</v>
      </c>
      <c r="D51" s="4"/>
      <c r="E51" s="4"/>
      <c r="F51" s="3">
        <f>SUM(F45:F50)</f>
        <v>547377.67</v>
      </c>
      <c r="G51" s="3">
        <f>SUM(G45:G50)</f>
        <v>0</v>
      </c>
      <c r="H51" s="3">
        <f>SUM(H45:H50)</f>
        <v>177546.69</v>
      </c>
      <c r="I51" s="3">
        <f>SUM(I45:I50)</f>
        <v>85120.13</v>
      </c>
      <c r="J51" s="3">
        <f>SUM(J45:J50)</f>
        <v>284710.85</v>
      </c>
    </row>
    <row r="52" spans="1:10" ht="12.75">
      <c r="A52" s="12"/>
      <c r="B52" s="15"/>
      <c r="C52" s="5" t="s">
        <v>16</v>
      </c>
      <c r="D52" s="4"/>
      <c r="E52" s="4"/>
      <c r="F52" s="7">
        <v>60819.74</v>
      </c>
      <c r="G52" s="7">
        <v>15204.94</v>
      </c>
      <c r="H52" s="7">
        <v>15204.94</v>
      </c>
      <c r="I52" s="7">
        <v>15204.93</v>
      </c>
      <c r="J52" s="7">
        <v>15204.93</v>
      </c>
    </row>
    <row r="53" spans="1:10" ht="12.75">
      <c r="A53" s="4"/>
      <c r="B53" s="5"/>
      <c r="C53" s="8" t="s">
        <v>34</v>
      </c>
      <c r="D53" s="4"/>
      <c r="E53" s="4"/>
      <c r="F53" s="3">
        <f>F51+F52</f>
        <v>608197.41</v>
      </c>
      <c r="G53" s="3">
        <f>G51+G52</f>
        <v>15204.94</v>
      </c>
      <c r="H53" s="3">
        <f>H51+H52</f>
        <v>192751.63</v>
      </c>
      <c r="I53" s="3">
        <f>I51+I52</f>
        <v>100325.06</v>
      </c>
      <c r="J53" s="3">
        <f>J51+J52</f>
        <v>299915.77999999997</v>
      </c>
    </row>
    <row r="54" spans="1:10" ht="24">
      <c r="A54" s="10">
        <v>7</v>
      </c>
      <c r="B54" s="13" t="s">
        <v>47</v>
      </c>
      <c r="C54" s="9" t="s">
        <v>36</v>
      </c>
      <c r="D54" s="4" t="s">
        <v>5</v>
      </c>
      <c r="E54" s="4">
        <v>148</v>
      </c>
      <c r="F54" s="4">
        <v>177085</v>
      </c>
      <c r="G54" s="4"/>
      <c r="H54" s="4">
        <f>F54</f>
        <v>177085</v>
      </c>
      <c r="I54" s="4"/>
      <c r="J54" s="4"/>
    </row>
    <row r="55" spans="1:10" ht="12.75">
      <c r="A55" s="11"/>
      <c r="B55" s="14"/>
      <c r="C55" s="5" t="s">
        <v>14</v>
      </c>
      <c r="D55" s="4" t="s">
        <v>5</v>
      </c>
      <c r="E55" s="4">
        <v>330</v>
      </c>
      <c r="F55" s="4">
        <v>134636.21</v>
      </c>
      <c r="G55" s="4"/>
      <c r="H55" s="4"/>
      <c r="I55" s="4"/>
      <c r="J55" s="4">
        <f>F55</f>
        <v>134636.21</v>
      </c>
    </row>
    <row r="56" spans="1:10" ht="12.75">
      <c r="A56" s="11"/>
      <c r="B56" s="14"/>
      <c r="C56" s="5" t="s">
        <v>13</v>
      </c>
      <c r="D56" s="4" t="s">
        <v>4</v>
      </c>
      <c r="E56" s="4">
        <v>200</v>
      </c>
      <c r="F56" s="4">
        <v>21045.79</v>
      </c>
      <c r="G56" s="4"/>
      <c r="H56" s="4"/>
      <c r="I56" s="4"/>
      <c r="J56" s="4">
        <f>F56</f>
        <v>21045.79</v>
      </c>
    </row>
    <row r="57" spans="1:10" ht="12.75">
      <c r="A57" s="11"/>
      <c r="B57" s="14"/>
      <c r="C57" s="6" t="s">
        <v>33</v>
      </c>
      <c r="D57" s="4"/>
      <c r="E57" s="4"/>
      <c r="F57" s="4">
        <f>SUM(F54:F56)</f>
        <v>332766.99999999994</v>
      </c>
      <c r="G57" s="4">
        <f>SUM(G54:G56)</f>
        <v>0</v>
      </c>
      <c r="H57" s="4">
        <f>SUM(H54:H56)</f>
        <v>177085</v>
      </c>
      <c r="I57" s="4">
        <f>SUM(I54:I56)</f>
        <v>0</v>
      </c>
      <c r="J57" s="4">
        <f>SUM(J54:J56)</f>
        <v>155682</v>
      </c>
    </row>
    <row r="58" spans="1:10" ht="12.75">
      <c r="A58" s="12"/>
      <c r="B58" s="15"/>
      <c r="C58" s="5" t="s">
        <v>16</v>
      </c>
      <c r="D58" s="4"/>
      <c r="E58" s="4"/>
      <c r="F58" s="7">
        <v>36974.11</v>
      </c>
      <c r="G58" s="7">
        <v>9243.53</v>
      </c>
      <c r="H58" s="7">
        <v>9243.53</v>
      </c>
      <c r="I58" s="7">
        <v>9243.53</v>
      </c>
      <c r="J58" s="7">
        <v>9243.52</v>
      </c>
    </row>
    <row r="59" spans="1:10" ht="12.75">
      <c r="A59" s="4"/>
      <c r="B59" s="5"/>
      <c r="C59" s="8" t="s">
        <v>34</v>
      </c>
      <c r="D59" s="4"/>
      <c r="E59" s="4"/>
      <c r="F59" s="3">
        <f>F57+F58</f>
        <v>369741.1099999999</v>
      </c>
      <c r="G59" s="3">
        <f>G57+G58</f>
        <v>9243.53</v>
      </c>
      <c r="H59" s="3">
        <f>H57+H58</f>
        <v>186328.53</v>
      </c>
      <c r="I59" s="3">
        <f>I57+I58</f>
        <v>9243.53</v>
      </c>
      <c r="J59" s="3">
        <f>J57+J58</f>
        <v>164925.52</v>
      </c>
    </row>
    <row r="60" spans="1:10" ht="12.75">
      <c r="A60" s="19" t="s">
        <v>48</v>
      </c>
      <c r="B60" s="20"/>
      <c r="C60" s="21"/>
      <c r="D60" s="4"/>
      <c r="E60" s="4"/>
      <c r="F60" s="4"/>
      <c r="G60" s="4"/>
      <c r="H60" s="4"/>
      <c r="I60" s="4"/>
      <c r="J60" s="4"/>
    </row>
    <row r="61" spans="1:10" ht="24">
      <c r="A61" s="10" t="s">
        <v>49</v>
      </c>
      <c r="B61" s="13" t="s">
        <v>50</v>
      </c>
      <c r="C61" s="9" t="s">
        <v>9</v>
      </c>
      <c r="D61" s="4" t="s">
        <v>5</v>
      </c>
      <c r="E61" s="4">
        <v>4</v>
      </c>
      <c r="F61" s="4">
        <v>27045.43</v>
      </c>
      <c r="G61" s="4"/>
      <c r="H61" s="4"/>
      <c r="I61" s="4">
        <f>F61</f>
        <v>27045.43</v>
      </c>
      <c r="J61" s="4"/>
    </row>
    <row r="62" spans="1:10" ht="12.75">
      <c r="A62" s="11"/>
      <c r="B62" s="14"/>
      <c r="C62" s="5" t="s">
        <v>14</v>
      </c>
      <c r="D62" s="4" t="s">
        <v>5</v>
      </c>
      <c r="E62" s="4">
        <v>264</v>
      </c>
      <c r="F62" s="4">
        <v>111444.21</v>
      </c>
      <c r="G62" s="4"/>
      <c r="H62" s="4">
        <f>F62</f>
        <v>111444.21</v>
      </c>
      <c r="I62" s="4"/>
      <c r="J62" s="4"/>
    </row>
    <row r="63" spans="1:10" ht="12.75">
      <c r="A63" s="11"/>
      <c r="B63" s="14"/>
      <c r="C63" s="6" t="s">
        <v>33</v>
      </c>
      <c r="D63" s="4"/>
      <c r="E63" s="4"/>
      <c r="F63" s="3">
        <f>SUM(F61:F62)</f>
        <v>138489.64</v>
      </c>
      <c r="G63" s="3">
        <f>SUM(G61:G62)</f>
        <v>0</v>
      </c>
      <c r="H63" s="3">
        <f>SUM(H61:H62)</f>
        <v>111444.21</v>
      </c>
      <c r="I63" s="3">
        <f>SUM(I61:I62)</f>
        <v>27045.43</v>
      </c>
      <c r="J63" s="3">
        <f>SUM(J61:J62)</f>
        <v>0</v>
      </c>
    </row>
    <row r="64" spans="1:10" ht="12.75">
      <c r="A64" s="12"/>
      <c r="B64" s="15"/>
      <c r="C64" s="5" t="s">
        <v>16</v>
      </c>
      <c r="D64" s="4"/>
      <c r="E64" s="4"/>
      <c r="F64" s="7">
        <v>15387.74</v>
      </c>
      <c r="G64" s="7">
        <v>3846.93</v>
      </c>
      <c r="H64" s="7">
        <v>3846.93</v>
      </c>
      <c r="I64" s="7">
        <v>3846.94</v>
      </c>
      <c r="J64" s="7">
        <v>3846.94</v>
      </c>
    </row>
    <row r="65" spans="1:10" ht="12.75">
      <c r="A65" s="4"/>
      <c r="B65" s="5"/>
      <c r="C65" s="8" t="s">
        <v>34</v>
      </c>
      <c r="D65" s="4"/>
      <c r="E65" s="4"/>
      <c r="F65" s="3">
        <f>F63+F64</f>
        <v>153877.38</v>
      </c>
      <c r="G65" s="3">
        <f>G63+G64</f>
        <v>3846.93</v>
      </c>
      <c r="H65" s="3">
        <f>H63+H64</f>
        <v>115291.14</v>
      </c>
      <c r="I65" s="3">
        <f>I63+I64</f>
        <v>30892.37</v>
      </c>
      <c r="J65" s="3">
        <f>J63+J64</f>
        <v>3846.94</v>
      </c>
    </row>
    <row r="66" spans="1:10" ht="24">
      <c r="A66" s="10" t="s">
        <v>51</v>
      </c>
      <c r="B66" s="13" t="s">
        <v>52</v>
      </c>
      <c r="C66" s="9" t="s">
        <v>9</v>
      </c>
      <c r="D66" s="4" t="s">
        <v>5</v>
      </c>
      <c r="E66" s="4">
        <v>64</v>
      </c>
      <c r="F66" s="4">
        <v>70346.14</v>
      </c>
      <c r="G66" s="4"/>
      <c r="H66" s="4"/>
      <c r="I66" s="4">
        <f>F66</f>
        <v>70346.14</v>
      </c>
      <c r="J66" s="4"/>
    </row>
    <row r="67" spans="1:10" ht="12.75">
      <c r="A67" s="11"/>
      <c r="B67" s="14"/>
      <c r="C67" s="5" t="s">
        <v>14</v>
      </c>
      <c r="D67" s="4" t="s">
        <v>5</v>
      </c>
      <c r="E67" s="4">
        <v>180</v>
      </c>
      <c r="F67" s="4">
        <v>80671.16</v>
      </c>
      <c r="G67" s="4"/>
      <c r="H67" s="4">
        <f>F67</f>
        <v>80671.16</v>
      </c>
      <c r="I67" s="4"/>
      <c r="J67" s="4"/>
    </row>
    <row r="68" spans="1:10" ht="12.75">
      <c r="A68" s="11"/>
      <c r="B68" s="14"/>
      <c r="C68" s="6" t="s">
        <v>33</v>
      </c>
      <c r="D68" s="4"/>
      <c r="E68" s="4"/>
      <c r="F68" s="3">
        <f>SUM(F66:F67)</f>
        <v>151017.3</v>
      </c>
      <c r="G68" s="3">
        <f>SUM(G66:G67)</f>
        <v>0</v>
      </c>
      <c r="H68" s="3">
        <f>SUM(H66:H67)</f>
        <v>80671.16</v>
      </c>
      <c r="I68" s="3">
        <f>SUM(I66:I67)</f>
        <v>70346.14</v>
      </c>
      <c r="J68" s="3">
        <f>SUM(J66:J67)</f>
        <v>0</v>
      </c>
    </row>
    <row r="69" spans="1:10" ht="12.75">
      <c r="A69" s="12"/>
      <c r="B69" s="15"/>
      <c r="C69" s="5" t="s">
        <v>16</v>
      </c>
      <c r="D69" s="4"/>
      <c r="E69" s="4"/>
      <c r="F69" s="7">
        <v>16779.7</v>
      </c>
      <c r="G69" s="7">
        <v>4194.93</v>
      </c>
      <c r="H69" s="7">
        <v>4194.93</v>
      </c>
      <c r="I69" s="7">
        <v>4194.92</v>
      </c>
      <c r="J69" s="7">
        <v>4194.92</v>
      </c>
    </row>
    <row r="70" spans="1:10" ht="12.75">
      <c r="A70" s="4"/>
      <c r="B70" s="5"/>
      <c r="C70" s="8" t="s">
        <v>34</v>
      </c>
      <c r="D70" s="4"/>
      <c r="E70" s="4"/>
      <c r="F70" s="3">
        <f>F68+F69</f>
        <v>167797</v>
      </c>
      <c r="G70" s="3">
        <f>G68+G69</f>
        <v>4194.93</v>
      </c>
      <c r="H70" s="3">
        <f>H68+H69</f>
        <v>84866.09</v>
      </c>
      <c r="I70" s="3">
        <f>I68+I69</f>
        <v>74541.06</v>
      </c>
      <c r="J70" s="3">
        <f>J68+J69</f>
        <v>4194.92</v>
      </c>
    </row>
    <row r="71" spans="1:10" ht="24">
      <c r="A71" s="10" t="s">
        <v>53</v>
      </c>
      <c r="B71" s="13" t="s">
        <v>54</v>
      </c>
      <c r="C71" s="9" t="s">
        <v>9</v>
      </c>
      <c r="D71" s="4" t="s">
        <v>5</v>
      </c>
      <c r="E71" s="4">
        <v>113</v>
      </c>
      <c r="F71" s="4">
        <v>75408.49</v>
      </c>
      <c r="G71" s="4"/>
      <c r="H71" s="4">
        <f>F71</f>
        <v>75408.49</v>
      </c>
      <c r="I71" s="4"/>
      <c r="J71" s="4"/>
    </row>
    <row r="72" spans="1:10" ht="24">
      <c r="A72" s="11"/>
      <c r="B72" s="14"/>
      <c r="C72" s="9" t="s">
        <v>37</v>
      </c>
      <c r="D72" s="4" t="s">
        <v>5</v>
      </c>
      <c r="E72" s="4">
        <v>24</v>
      </c>
      <c r="F72" s="4">
        <v>20767.63</v>
      </c>
      <c r="G72" s="4"/>
      <c r="H72" s="4"/>
      <c r="I72" s="4"/>
      <c r="J72" s="4">
        <f>F72</f>
        <v>20767.63</v>
      </c>
    </row>
    <row r="73" spans="1:10" ht="12.75">
      <c r="A73" s="11"/>
      <c r="B73" s="14"/>
      <c r="C73" s="5" t="s">
        <v>13</v>
      </c>
      <c r="D73" s="4" t="s">
        <v>4</v>
      </c>
      <c r="E73" s="4">
        <v>62</v>
      </c>
      <c r="F73" s="4">
        <v>12665.11</v>
      </c>
      <c r="G73" s="4"/>
      <c r="H73" s="4"/>
      <c r="I73" s="4"/>
      <c r="J73" s="4">
        <f>F73</f>
        <v>12665.11</v>
      </c>
    </row>
    <row r="74" spans="1:10" ht="12.75">
      <c r="A74" s="11"/>
      <c r="B74" s="14"/>
      <c r="C74" s="6" t="s">
        <v>33</v>
      </c>
      <c r="D74" s="4"/>
      <c r="E74" s="4"/>
      <c r="F74" s="3">
        <f>SUM(F71:F73)</f>
        <v>108841.23000000001</v>
      </c>
      <c r="G74" s="3">
        <f>SUM(G71:G73)</f>
        <v>0</v>
      </c>
      <c r="H74" s="3">
        <f>SUM(H71:H73)</f>
        <v>75408.49</v>
      </c>
      <c r="I74" s="3">
        <f>SUM(I71:I73)</f>
        <v>0</v>
      </c>
      <c r="J74" s="3">
        <f>SUM(J71:J73)</f>
        <v>33432.740000000005</v>
      </c>
    </row>
    <row r="75" spans="1:10" ht="12.75">
      <c r="A75" s="12"/>
      <c r="B75" s="15"/>
      <c r="C75" s="5" t="s">
        <v>16</v>
      </c>
      <c r="D75" s="4"/>
      <c r="E75" s="4"/>
      <c r="F75" s="7">
        <v>12093.47</v>
      </c>
      <c r="G75" s="7">
        <v>3023.37</v>
      </c>
      <c r="H75" s="7">
        <v>3023.37</v>
      </c>
      <c r="I75" s="7">
        <v>3023.37</v>
      </c>
      <c r="J75" s="7">
        <v>3023.36</v>
      </c>
    </row>
    <row r="76" spans="1:10" ht="12.75">
      <c r="A76" s="4"/>
      <c r="B76" s="5"/>
      <c r="C76" s="8" t="s">
        <v>34</v>
      </c>
      <c r="D76" s="4"/>
      <c r="E76" s="4"/>
      <c r="F76" s="3">
        <f>F74+F75</f>
        <v>120934.70000000001</v>
      </c>
      <c r="G76" s="3">
        <f>G74+G75</f>
        <v>3023.37</v>
      </c>
      <c r="H76" s="3">
        <f>H74+H75</f>
        <v>78431.86</v>
      </c>
      <c r="I76" s="3">
        <f>I74+I75</f>
        <v>3023.37</v>
      </c>
      <c r="J76" s="3">
        <f>J74+J75</f>
        <v>36456.100000000006</v>
      </c>
    </row>
    <row r="77" spans="1:10" ht="24">
      <c r="A77" s="10" t="s">
        <v>55</v>
      </c>
      <c r="B77" s="13" t="s">
        <v>56</v>
      </c>
      <c r="C77" s="9" t="s">
        <v>37</v>
      </c>
      <c r="D77" s="4" t="s">
        <v>5</v>
      </c>
      <c r="E77" s="4">
        <v>10</v>
      </c>
      <c r="F77" s="4">
        <v>8652</v>
      </c>
      <c r="G77" s="4"/>
      <c r="H77" s="4">
        <f>F77</f>
        <v>8652</v>
      </c>
      <c r="I77" s="4"/>
      <c r="J77" s="4"/>
    </row>
    <row r="78" spans="1:10" ht="12.75">
      <c r="A78" s="11"/>
      <c r="B78" s="14"/>
      <c r="C78" s="5" t="s">
        <v>39</v>
      </c>
      <c r="D78" s="4" t="s">
        <v>5</v>
      </c>
      <c r="E78" s="4">
        <v>16</v>
      </c>
      <c r="F78" s="4">
        <v>5958.77</v>
      </c>
      <c r="G78" s="4"/>
      <c r="H78" s="4">
        <f>F78</f>
        <v>5958.77</v>
      </c>
      <c r="I78" s="4"/>
      <c r="J78" s="4"/>
    </row>
    <row r="79" spans="1:10" ht="12.75">
      <c r="A79" s="11"/>
      <c r="B79" s="14"/>
      <c r="C79" s="5" t="s">
        <v>13</v>
      </c>
      <c r="D79" s="4" t="s">
        <v>4</v>
      </c>
      <c r="E79" s="4">
        <v>107</v>
      </c>
      <c r="F79" s="4">
        <v>21536.81</v>
      </c>
      <c r="G79" s="4"/>
      <c r="H79" s="4">
        <f>F79</f>
        <v>21536.81</v>
      </c>
      <c r="I79" s="4"/>
      <c r="J79" s="4"/>
    </row>
    <row r="80" spans="1:10" ht="12.75">
      <c r="A80" s="11"/>
      <c r="B80" s="14"/>
      <c r="C80" s="6" t="s">
        <v>33</v>
      </c>
      <c r="D80" s="4"/>
      <c r="E80" s="4"/>
      <c r="F80" s="3">
        <f>SUM(F77:F79)</f>
        <v>36147.58</v>
      </c>
      <c r="G80" s="3">
        <f>SUM(G77:G79)</f>
        <v>0</v>
      </c>
      <c r="H80" s="3">
        <f>SUM(H77:H79)</f>
        <v>36147.58</v>
      </c>
      <c r="I80" s="3">
        <f>SUM(I77:I79)</f>
        <v>0</v>
      </c>
      <c r="J80" s="3">
        <f>SUM(J77:J79)</f>
        <v>0</v>
      </c>
    </row>
    <row r="81" spans="1:10" ht="12.75">
      <c r="A81" s="12"/>
      <c r="B81" s="15"/>
      <c r="C81" s="5" t="s">
        <v>16</v>
      </c>
      <c r="D81" s="4"/>
      <c r="E81" s="4"/>
      <c r="F81" s="7">
        <v>4016.4</v>
      </c>
      <c r="G81" s="7">
        <v>1004.1</v>
      </c>
      <c r="H81" s="7">
        <v>1004.1</v>
      </c>
      <c r="I81" s="7">
        <v>1004.1</v>
      </c>
      <c r="J81" s="7">
        <v>1004.1</v>
      </c>
    </row>
    <row r="82" spans="1:10" ht="12.75">
      <c r="A82" s="4"/>
      <c r="B82" s="5"/>
      <c r="C82" s="8" t="s">
        <v>34</v>
      </c>
      <c r="D82" s="4"/>
      <c r="E82" s="4"/>
      <c r="F82" s="3">
        <f>F80+F81</f>
        <v>40163.98</v>
      </c>
      <c r="G82" s="3">
        <f>G80+G81</f>
        <v>1004.1</v>
      </c>
      <c r="H82" s="3">
        <f>H80+H81</f>
        <v>37151.68</v>
      </c>
      <c r="I82" s="3">
        <f>I80+I81</f>
        <v>1004.1</v>
      </c>
      <c r="J82" s="3">
        <f>J80+J81</f>
        <v>1004.1</v>
      </c>
    </row>
    <row r="83" spans="1:10" ht="24">
      <c r="A83" s="10">
        <v>5</v>
      </c>
      <c r="B83" s="13" t="s">
        <v>57</v>
      </c>
      <c r="C83" s="9" t="s">
        <v>58</v>
      </c>
      <c r="D83" s="4" t="s">
        <v>5</v>
      </c>
      <c r="E83" s="4">
        <v>28</v>
      </c>
      <c r="F83" s="4">
        <v>22060.61</v>
      </c>
      <c r="G83" s="4"/>
      <c r="H83" s="4">
        <f>F83</f>
        <v>22060.61</v>
      </c>
      <c r="I83" s="4"/>
      <c r="J83" s="4"/>
    </row>
    <row r="84" spans="1:10" ht="12.75">
      <c r="A84" s="11"/>
      <c r="B84" s="14"/>
      <c r="C84" s="5" t="s">
        <v>13</v>
      </c>
      <c r="D84" s="4" t="s">
        <v>4</v>
      </c>
      <c r="E84" s="4">
        <v>50</v>
      </c>
      <c r="F84" s="4">
        <v>10196.34</v>
      </c>
      <c r="G84" s="4"/>
      <c r="H84" s="4">
        <f>F84</f>
        <v>10196.34</v>
      </c>
      <c r="I84" s="4"/>
      <c r="J84" s="4"/>
    </row>
    <row r="85" spans="1:10" ht="12.75">
      <c r="A85" s="11"/>
      <c r="B85" s="14"/>
      <c r="C85" s="5" t="s">
        <v>44</v>
      </c>
      <c r="D85" s="4" t="s">
        <v>32</v>
      </c>
      <c r="E85" s="4">
        <v>498.6</v>
      </c>
      <c r="F85" s="4">
        <v>53359.24</v>
      </c>
      <c r="G85" s="4"/>
      <c r="H85" s="4"/>
      <c r="I85" s="4"/>
      <c r="J85" s="4">
        <f>F85</f>
        <v>53359.24</v>
      </c>
    </row>
    <row r="86" spans="1:10" ht="12.75">
      <c r="A86" s="11"/>
      <c r="B86" s="14"/>
      <c r="C86" s="6" t="s">
        <v>33</v>
      </c>
      <c r="D86" s="4"/>
      <c r="E86" s="4"/>
      <c r="F86" s="3">
        <f>SUM(F83:F85)</f>
        <v>85616.19</v>
      </c>
      <c r="G86" s="3">
        <f>SUM(G83:G85)</f>
        <v>0</v>
      </c>
      <c r="H86" s="3">
        <f>SUM(H83:H85)</f>
        <v>32256.95</v>
      </c>
      <c r="I86" s="3">
        <f>SUM(I83:I85)</f>
        <v>0</v>
      </c>
      <c r="J86" s="3">
        <f>SUM(J83:J85)</f>
        <v>53359.24</v>
      </c>
    </row>
    <row r="87" spans="1:10" ht="12.75">
      <c r="A87" s="12"/>
      <c r="B87" s="15"/>
      <c r="C87" s="5" t="s">
        <v>16</v>
      </c>
      <c r="D87" s="4"/>
      <c r="E87" s="4"/>
      <c r="F87" s="7">
        <v>9512.91</v>
      </c>
      <c r="G87" s="7">
        <v>2378.22</v>
      </c>
      <c r="H87" s="7">
        <v>2378.23</v>
      </c>
      <c r="I87" s="7">
        <v>2378.23</v>
      </c>
      <c r="J87" s="7">
        <v>2378.23</v>
      </c>
    </row>
    <row r="88" spans="1:10" ht="12.75">
      <c r="A88" s="4"/>
      <c r="B88" s="5"/>
      <c r="C88" s="8" t="s">
        <v>34</v>
      </c>
      <c r="D88" s="4"/>
      <c r="E88" s="4"/>
      <c r="F88" s="3">
        <f>F86+F87</f>
        <v>95129.1</v>
      </c>
      <c r="G88" s="3">
        <f>G86+G87</f>
        <v>2378.22</v>
      </c>
      <c r="H88" s="3">
        <f>H86+H87</f>
        <v>34635.18</v>
      </c>
      <c r="I88" s="3">
        <f>I86+I87</f>
        <v>2378.23</v>
      </c>
      <c r="J88" s="3">
        <f>J86+J87</f>
        <v>55737.47</v>
      </c>
    </row>
    <row r="89" spans="1:10" ht="12.75">
      <c r="A89" s="10">
        <v>6</v>
      </c>
      <c r="B89" s="13" t="s">
        <v>59</v>
      </c>
      <c r="C89" s="5" t="s">
        <v>44</v>
      </c>
      <c r="D89" s="4" t="s">
        <v>32</v>
      </c>
      <c r="E89" s="4">
        <v>402</v>
      </c>
      <c r="F89" s="4">
        <v>39623.68</v>
      </c>
      <c r="G89" s="4"/>
      <c r="H89" s="4"/>
      <c r="I89" s="4"/>
      <c r="J89" s="4">
        <f>F89</f>
        <v>39623.68</v>
      </c>
    </row>
    <row r="90" spans="1:10" ht="12.75">
      <c r="A90" s="11"/>
      <c r="B90" s="14"/>
      <c r="C90" s="6" t="s">
        <v>33</v>
      </c>
      <c r="D90" s="4"/>
      <c r="E90" s="4"/>
      <c r="F90" s="3">
        <f>SUM(F89:F89)</f>
        <v>39623.68</v>
      </c>
      <c r="G90" s="3">
        <f>SUM(G89:G89)</f>
        <v>0</v>
      </c>
      <c r="H90" s="3">
        <f>SUM(H89:H89)</f>
        <v>0</v>
      </c>
      <c r="I90" s="3">
        <f>SUM(I89:I89)</f>
        <v>0</v>
      </c>
      <c r="J90" s="3">
        <f>SUM(J89:J89)</f>
        <v>39623.68</v>
      </c>
    </row>
    <row r="91" spans="1:10" ht="12.75">
      <c r="A91" s="12"/>
      <c r="B91" s="15"/>
      <c r="C91" s="5" t="s">
        <v>16</v>
      </c>
      <c r="D91" s="4"/>
      <c r="E91" s="4"/>
      <c r="F91" s="7">
        <v>4402.63</v>
      </c>
      <c r="G91" s="7">
        <v>1100.65</v>
      </c>
      <c r="H91" s="7">
        <v>1100.66</v>
      </c>
      <c r="I91" s="7">
        <v>1100.66</v>
      </c>
      <c r="J91" s="7">
        <v>1100.66</v>
      </c>
    </row>
    <row r="92" spans="1:10" ht="12.75">
      <c r="A92" s="4"/>
      <c r="B92" s="5"/>
      <c r="C92" s="8" t="s">
        <v>34</v>
      </c>
      <c r="D92" s="4"/>
      <c r="E92" s="4"/>
      <c r="F92" s="3">
        <f>F90+F91</f>
        <v>44026.31</v>
      </c>
      <c r="G92" s="3">
        <f>G90+G91</f>
        <v>1100.65</v>
      </c>
      <c r="H92" s="3">
        <f>H90+H91</f>
        <v>1100.66</v>
      </c>
      <c r="I92" s="3">
        <f>I90+I91</f>
        <v>1100.66</v>
      </c>
      <c r="J92" s="3">
        <f>J90+J91</f>
        <v>40724.340000000004</v>
      </c>
    </row>
    <row r="93" spans="1:10" ht="12.75">
      <c r="A93" s="10">
        <v>7</v>
      </c>
      <c r="B93" s="13" t="s">
        <v>60</v>
      </c>
      <c r="C93" s="5" t="s">
        <v>40</v>
      </c>
      <c r="D93" s="4" t="s">
        <v>32</v>
      </c>
      <c r="E93" s="4">
        <v>3</v>
      </c>
      <c r="F93" s="4">
        <v>1234.39</v>
      </c>
      <c r="G93" s="4"/>
      <c r="H93" s="4">
        <f>F93</f>
        <v>1234.39</v>
      </c>
      <c r="I93" s="4"/>
      <c r="J93" s="4"/>
    </row>
    <row r="94" spans="1:10" ht="12.75">
      <c r="A94" s="11"/>
      <c r="B94" s="14"/>
      <c r="C94" s="6" t="s">
        <v>33</v>
      </c>
      <c r="D94" s="4"/>
      <c r="E94" s="4"/>
      <c r="F94" s="3">
        <f>F93</f>
        <v>1234.39</v>
      </c>
      <c r="G94" s="3">
        <f>G93</f>
        <v>0</v>
      </c>
      <c r="H94" s="3">
        <f>H93</f>
        <v>1234.39</v>
      </c>
      <c r="I94" s="3">
        <f>I93</f>
        <v>0</v>
      </c>
      <c r="J94" s="3">
        <f>J93</f>
        <v>0</v>
      </c>
    </row>
    <row r="95" spans="1:10" ht="12.75">
      <c r="A95" s="12"/>
      <c r="B95" s="15"/>
      <c r="C95" s="5" t="s">
        <v>16</v>
      </c>
      <c r="D95" s="4"/>
      <c r="E95" s="4"/>
      <c r="F95" s="7">
        <v>137.15</v>
      </c>
      <c r="G95" s="7">
        <v>34.28</v>
      </c>
      <c r="H95" s="7">
        <v>34.29</v>
      </c>
      <c r="I95" s="7">
        <v>34.29</v>
      </c>
      <c r="J95" s="7">
        <v>34.29</v>
      </c>
    </row>
    <row r="96" spans="1:10" ht="12.75">
      <c r="A96" s="4"/>
      <c r="B96" s="5"/>
      <c r="C96" s="8" t="s">
        <v>34</v>
      </c>
      <c r="D96" s="4"/>
      <c r="E96" s="4"/>
      <c r="F96" s="3">
        <f>F94+F95</f>
        <v>1371.5400000000002</v>
      </c>
      <c r="G96" s="3">
        <f>G94+G95</f>
        <v>34.28</v>
      </c>
      <c r="H96" s="3">
        <f>H94+H95</f>
        <v>1268.68</v>
      </c>
      <c r="I96" s="3">
        <f>I94+I95</f>
        <v>34.29</v>
      </c>
      <c r="J96" s="3">
        <f>J94+J95</f>
        <v>34.29</v>
      </c>
    </row>
    <row r="97" spans="1:10" ht="24">
      <c r="A97" s="10">
        <v>8</v>
      </c>
      <c r="B97" s="13" t="s">
        <v>61</v>
      </c>
      <c r="C97" s="9" t="s">
        <v>9</v>
      </c>
      <c r="D97" s="4" t="s">
        <v>5</v>
      </c>
      <c r="E97" s="4">
        <v>89</v>
      </c>
      <c r="F97" s="4">
        <v>62641.6</v>
      </c>
      <c r="G97" s="4"/>
      <c r="H97" s="4">
        <f>F97</f>
        <v>62641.6</v>
      </c>
      <c r="I97" s="4"/>
      <c r="J97" s="4"/>
    </row>
    <row r="98" spans="1:10" ht="12.75">
      <c r="A98" s="11"/>
      <c r="B98" s="14"/>
      <c r="C98" s="5" t="s">
        <v>39</v>
      </c>
      <c r="D98" s="4" t="s">
        <v>5</v>
      </c>
      <c r="E98" s="4">
        <v>25</v>
      </c>
      <c r="F98" s="4">
        <v>19826.79</v>
      </c>
      <c r="G98" s="4"/>
      <c r="H98" s="4"/>
      <c r="I98" s="4"/>
      <c r="J98" s="4">
        <f>F98</f>
        <v>19826.79</v>
      </c>
    </row>
    <row r="99" spans="1:10" ht="12.75">
      <c r="A99" s="11"/>
      <c r="B99" s="14"/>
      <c r="C99" s="5" t="s">
        <v>13</v>
      </c>
      <c r="D99" s="4" t="s">
        <v>4</v>
      </c>
      <c r="E99" s="4">
        <v>200</v>
      </c>
      <c r="F99" s="4">
        <v>40783.07</v>
      </c>
      <c r="G99" s="4"/>
      <c r="H99" s="4"/>
      <c r="I99" s="4"/>
      <c r="J99" s="4">
        <f>F99</f>
        <v>40783.07</v>
      </c>
    </row>
    <row r="100" spans="1:10" ht="12.75">
      <c r="A100" s="11"/>
      <c r="B100" s="14"/>
      <c r="C100" s="5" t="s">
        <v>6</v>
      </c>
      <c r="D100" s="4" t="s">
        <v>32</v>
      </c>
      <c r="E100" s="4">
        <v>100</v>
      </c>
      <c r="F100" s="4">
        <v>42675.95</v>
      </c>
      <c r="G100" s="4"/>
      <c r="H100" s="4"/>
      <c r="I100" s="4">
        <f>F100</f>
        <v>42675.95</v>
      </c>
      <c r="J100" s="4"/>
    </row>
    <row r="101" spans="1:10" ht="12.75">
      <c r="A101" s="11"/>
      <c r="B101" s="14"/>
      <c r="C101" s="5" t="s">
        <v>62</v>
      </c>
      <c r="D101" s="4" t="s">
        <v>32</v>
      </c>
      <c r="E101" s="4">
        <v>38.5</v>
      </c>
      <c r="F101" s="4">
        <f>7600.09+7037.7</f>
        <v>14637.79</v>
      </c>
      <c r="G101" s="4"/>
      <c r="H101" s="4"/>
      <c r="I101" s="4">
        <f>F101</f>
        <v>14637.79</v>
      </c>
      <c r="J101" s="4"/>
    </row>
    <row r="102" spans="1:10" ht="12.75">
      <c r="A102" s="11"/>
      <c r="B102" s="14"/>
      <c r="C102" s="6" t="s">
        <v>33</v>
      </c>
      <c r="D102" s="4"/>
      <c r="E102" s="4"/>
      <c r="F102" s="3">
        <f>SUM(F97:F101)</f>
        <v>180565.19999999998</v>
      </c>
      <c r="G102" s="3">
        <f>SUM(G97:G101)</f>
        <v>0</v>
      </c>
      <c r="H102" s="3">
        <f>SUM(H97:H101)</f>
        <v>62641.6</v>
      </c>
      <c r="I102" s="3">
        <f>SUM(I97:I101)</f>
        <v>57313.74</v>
      </c>
      <c r="J102" s="3">
        <f>SUM(J97:J101)</f>
        <v>60609.86</v>
      </c>
    </row>
    <row r="103" spans="1:10" ht="12.75">
      <c r="A103" s="12"/>
      <c r="B103" s="15"/>
      <c r="C103" s="5" t="s">
        <v>16</v>
      </c>
      <c r="D103" s="4"/>
      <c r="E103" s="4"/>
      <c r="F103" s="7">
        <v>20062.8</v>
      </c>
      <c r="G103" s="7">
        <v>5015.7</v>
      </c>
      <c r="H103" s="7">
        <v>5015.7</v>
      </c>
      <c r="I103" s="7">
        <v>5015.7</v>
      </c>
      <c r="J103" s="7">
        <v>5015.7</v>
      </c>
    </row>
    <row r="104" spans="1:10" ht="12.75">
      <c r="A104" s="4"/>
      <c r="B104" s="5"/>
      <c r="C104" s="8" t="s">
        <v>34</v>
      </c>
      <c r="D104" s="4"/>
      <c r="E104" s="4"/>
      <c r="F104" s="3">
        <f>F102+F103</f>
        <v>200627.99999999997</v>
      </c>
      <c r="G104" s="3">
        <f>G102+G103</f>
        <v>5015.7</v>
      </c>
      <c r="H104" s="3">
        <f>H102+H103</f>
        <v>67657.3</v>
      </c>
      <c r="I104" s="3">
        <f>I102+I103</f>
        <v>62329.439999999995</v>
      </c>
      <c r="J104" s="3">
        <f>J102+J103</f>
        <v>65625.56</v>
      </c>
    </row>
    <row r="105" spans="1:10" ht="24">
      <c r="A105" s="10">
        <v>9</v>
      </c>
      <c r="B105" s="13" t="s">
        <v>63</v>
      </c>
      <c r="C105" s="9" t="s">
        <v>9</v>
      </c>
      <c r="D105" s="4" t="s">
        <v>5</v>
      </c>
      <c r="E105" s="4">
        <v>9</v>
      </c>
      <c r="F105" s="4">
        <v>31097.14</v>
      </c>
      <c r="G105" s="4"/>
      <c r="H105" s="4">
        <f>F105</f>
        <v>31097.14</v>
      </c>
      <c r="I105" s="4"/>
      <c r="J105" s="4"/>
    </row>
    <row r="106" spans="1:10" ht="12.75">
      <c r="A106" s="11"/>
      <c r="B106" s="14"/>
      <c r="C106" s="5" t="s">
        <v>44</v>
      </c>
      <c r="D106" s="4" t="s">
        <v>32</v>
      </c>
      <c r="E106" s="4">
        <v>488.4</v>
      </c>
      <c r="F106" s="4">
        <v>50888.23</v>
      </c>
      <c r="G106" s="4"/>
      <c r="H106" s="4"/>
      <c r="I106" s="4"/>
      <c r="J106" s="4">
        <f>F106</f>
        <v>50888.23</v>
      </c>
    </row>
    <row r="107" spans="1:10" ht="12.75">
      <c r="A107" s="11"/>
      <c r="B107" s="14"/>
      <c r="C107" s="5" t="s">
        <v>3</v>
      </c>
      <c r="D107" s="4" t="s">
        <v>32</v>
      </c>
      <c r="E107" s="4">
        <v>130</v>
      </c>
      <c r="F107" s="4">
        <v>64790.83</v>
      </c>
      <c r="G107" s="4"/>
      <c r="H107" s="4"/>
      <c r="I107" s="4">
        <f>F107</f>
        <v>64790.83</v>
      </c>
      <c r="J107" s="4"/>
    </row>
    <row r="108" spans="1:10" ht="12.75">
      <c r="A108" s="11"/>
      <c r="B108" s="14"/>
      <c r="C108" s="5" t="s">
        <v>6</v>
      </c>
      <c r="D108" s="4" t="s">
        <v>32</v>
      </c>
      <c r="E108" s="4">
        <v>66.4</v>
      </c>
      <c r="F108" s="4">
        <v>28336.63</v>
      </c>
      <c r="G108" s="4"/>
      <c r="H108" s="4"/>
      <c r="I108" s="4">
        <f>F108</f>
        <v>28336.63</v>
      </c>
      <c r="J108" s="4"/>
    </row>
    <row r="109" spans="1:10" ht="12.75">
      <c r="A109" s="11"/>
      <c r="B109" s="14"/>
      <c r="C109" s="6" t="s">
        <v>33</v>
      </c>
      <c r="D109" s="4"/>
      <c r="E109" s="4"/>
      <c r="F109" s="3">
        <f>SUM(F105:F108)</f>
        <v>175112.83000000002</v>
      </c>
      <c r="G109" s="3">
        <f>SUM(G105:G108)</f>
        <v>0</v>
      </c>
      <c r="H109" s="3">
        <f>SUM(H105:H108)</f>
        <v>31097.14</v>
      </c>
      <c r="I109" s="3">
        <f>SUM(I105:I108)</f>
        <v>93127.46</v>
      </c>
      <c r="J109" s="3">
        <f>SUM(J105:J108)</f>
        <v>50888.23</v>
      </c>
    </row>
    <row r="110" spans="1:10" ht="12.75">
      <c r="A110" s="12"/>
      <c r="B110" s="15"/>
      <c r="C110" s="5" t="s">
        <v>16</v>
      </c>
      <c r="D110" s="4"/>
      <c r="E110" s="4"/>
      <c r="F110" s="7">
        <v>19456.98</v>
      </c>
      <c r="G110" s="7">
        <v>4864.24</v>
      </c>
      <c r="H110" s="7">
        <v>4864.24</v>
      </c>
      <c r="I110" s="7">
        <v>4864.25</v>
      </c>
      <c r="J110" s="7">
        <v>4864.25</v>
      </c>
    </row>
    <row r="111" spans="1:10" ht="12.75">
      <c r="A111" s="4"/>
      <c r="B111" s="5"/>
      <c r="C111" s="8" t="s">
        <v>34</v>
      </c>
      <c r="D111" s="4"/>
      <c r="E111" s="4"/>
      <c r="F111" s="3">
        <f>F109+F110</f>
        <v>194569.81000000003</v>
      </c>
      <c r="G111" s="3">
        <f>G109+G110</f>
        <v>4864.24</v>
      </c>
      <c r="H111" s="3">
        <f>H109+H110</f>
        <v>35961.38</v>
      </c>
      <c r="I111" s="3">
        <f>I109+I110</f>
        <v>97991.71</v>
      </c>
      <c r="J111" s="3">
        <f>J109+J110</f>
        <v>55752.48</v>
      </c>
    </row>
    <row r="112" spans="1:10" ht="24">
      <c r="A112" s="10">
        <v>10</v>
      </c>
      <c r="B112" s="13" t="s">
        <v>64</v>
      </c>
      <c r="C112" s="9" t="s">
        <v>9</v>
      </c>
      <c r="D112" s="4" t="s">
        <v>5</v>
      </c>
      <c r="E112" s="4">
        <v>33</v>
      </c>
      <c r="F112" s="4">
        <v>35610.24</v>
      </c>
      <c r="G112" s="4"/>
      <c r="H112" s="4">
        <f>F112</f>
        <v>35610.24</v>
      </c>
      <c r="I112" s="4"/>
      <c r="J112" s="4"/>
    </row>
    <row r="113" spans="1:10" ht="24">
      <c r="A113" s="11"/>
      <c r="B113" s="14"/>
      <c r="C113" s="9" t="s">
        <v>37</v>
      </c>
      <c r="D113" s="4" t="s">
        <v>5</v>
      </c>
      <c r="E113" s="4">
        <v>5</v>
      </c>
      <c r="F113" s="4">
        <v>4326.07</v>
      </c>
      <c r="G113" s="4"/>
      <c r="H113" s="4"/>
      <c r="I113" s="4"/>
      <c r="J113" s="4">
        <f>F113</f>
        <v>4326.07</v>
      </c>
    </row>
    <row r="114" spans="1:10" ht="12.75">
      <c r="A114" s="11"/>
      <c r="B114" s="14"/>
      <c r="C114" s="5" t="s">
        <v>13</v>
      </c>
      <c r="D114" s="4" t="s">
        <v>4</v>
      </c>
      <c r="E114" s="4">
        <v>50</v>
      </c>
      <c r="F114" s="4">
        <v>10196.34</v>
      </c>
      <c r="G114" s="4"/>
      <c r="H114" s="4"/>
      <c r="I114" s="4"/>
      <c r="J114" s="4">
        <f>F114</f>
        <v>10196.34</v>
      </c>
    </row>
    <row r="115" spans="1:10" ht="12.75">
      <c r="A115" s="11"/>
      <c r="B115" s="14"/>
      <c r="C115" s="5" t="s">
        <v>65</v>
      </c>
      <c r="D115" s="4" t="s">
        <v>32</v>
      </c>
      <c r="E115" s="4">
        <v>107</v>
      </c>
      <c r="F115" s="4">
        <v>49851.57</v>
      </c>
      <c r="G115" s="4"/>
      <c r="H115" s="4"/>
      <c r="I115" s="4">
        <f>F115</f>
        <v>49851.57</v>
      </c>
      <c r="J115" s="4"/>
    </row>
    <row r="116" spans="1:10" ht="12.75">
      <c r="A116" s="11"/>
      <c r="B116" s="14"/>
      <c r="C116" s="6" t="s">
        <v>33</v>
      </c>
      <c r="D116" s="4"/>
      <c r="E116" s="4"/>
      <c r="F116" s="3">
        <f>SUM(F112:F115)</f>
        <v>99984.22</v>
      </c>
      <c r="G116" s="3">
        <f>SUM(G112:G115)</f>
        <v>0</v>
      </c>
      <c r="H116" s="3">
        <f>SUM(H112:H115)</f>
        <v>35610.24</v>
      </c>
      <c r="I116" s="3">
        <f>SUM(I112:I115)</f>
        <v>49851.57</v>
      </c>
      <c r="J116" s="3">
        <f>SUM(J112:J115)</f>
        <v>14522.41</v>
      </c>
    </row>
    <row r="117" spans="1:10" ht="12.75">
      <c r="A117" s="12"/>
      <c r="B117" s="15"/>
      <c r="C117" s="5" t="s">
        <v>16</v>
      </c>
      <c r="D117" s="4"/>
      <c r="E117" s="4"/>
      <c r="F117" s="7">
        <v>11109.36</v>
      </c>
      <c r="G117" s="7">
        <v>2777.34</v>
      </c>
      <c r="H117" s="7">
        <v>2777.34</v>
      </c>
      <c r="I117" s="7">
        <v>2777.34</v>
      </c>
      <c r="J117" s="7">
        <v>2777.34</v>
      </c>
    </row>
    <row r="118" spans="1:10" ht="12.75">
      <c r="A118" s="4"/>
      <c r="B118" s="5"/>
      <c r="C118" s="8" t="s">
        <v>34</v>
      </c>
      <c r="D118" s="4"/>
      <c r="E118" s="4"/>
      <c r="F118" s="3">
        <f>F116+F117</f>
        <v>111093.58</v>
      </c>
      <c r="G118" s="3">
        <f>G116+G117</f>
        <v>2777.34</v>
      </c>
      <c r="H118" s="3">
        <f>H116+H117</f>
        <v>38387.58</v>
      </c>
      <c r="I118" s="3">
        <f>I116+I117</f>
        <v>52628.91</v>
      </c>
      <c r="J118" s="3">
        <f>J116+J117</f>
        <v>17299.75</v>
      </c>
    </row>
    <row r="119" spans="1:10" ht="12.75">
      <c r="A119" s="4">
        <v>11</v>
      </c>
      <c r="B119" s="5" t="s">
        <v>66</v>
      </c>
      <c r="C119" s="5" t="s">
        <v>67</v>
      </c>
      <c r="D119" s="4" t="s">
        <v>68</v>
      </c>
      <c r="E119" s="4">
        <v>2</v>
      </c>
      <c r="F119" s="4">
        <v>37237.46</v>
      </c>
      <c r="G119" s="4"/>
      <c r="H119" s="4"/>
      <c r="I119" s="4">
        <f>F119</f>
        <v>37237.46</v>
      </c>
      <c r="J119" s="4"/>
    </row>
    <row r="120" spans="1:10" ht="12.75">
      <c r="A120" s="4"/>
      <c r="B120" s="5"/>
      <c r="C120" s="6" t="s">
        <v>33</v>
      </c>
      <c r="D120" s="4"/>
      <c r="E120" s="4"/>
      <c r="F120" s="3">
        <f>SUM(F119:F119)</f>
        <v>37237.46</v>
      </c>
      <c r="G120" s="3">
        <f>SUM(G119:G119)</f>
        <v>0</v>
      </c>
      <c r="H120" s="3">
        <f>SUM(H119:H119)</f>
        <v>0</v>
      </c>
      <c r="I120" s="3">
        <f>SUM(I119:I119)</f>
        <v>37237.46</v>
      </c>
      <c r="J120" s="3">
        <f>SUM(J119:J119)</f>
        <v>0</v>
      </c>
    </row>
    <row r="121" spans="1:10" ht="12.75">
      <c r="A121" s="4"/>
      <c r="B121" s="5"/>
      <c r="C121" s="5" t="s">
        <v>16</v>
      </c>
      <c r="D121" s="4"/>
      <c r="E121" s="4"/>
      <c r="F121" s="7">
        <v>4137.5</v>
      </c>
      <c r="G121" s="7">
        <v>1034.38</v>
      </c>
      <c r="H121" s="7">
        <v>1034.38</v>
      </c>
      <c r="I121" s="7">
        <v>1034.37</v>
      </c>
      <c r="J121" s="7">
        <v>1034.37</v>
      </c>
    </row>
    <row r="122" spans="1:10" ht="12.75">
      <c r="A122" s="4"/>
      <c r="B122" s="5"/>
      <c r="C122" s="8" t="s">
        <v>34</v>
      </c>
      <c r="D122" s="4"/>
      <c r="E122" s="4"/>
      <c r="F122" s="3">
        <f>F120+F121</f>
        <v>41374.96</v>
      </c>
      <c r="G122" s="3">
        <f>G120+G121</f>
        <v>1034.38</v>
      </c>
      <c r="H122" s="3">
        <f>H120+H121</f>
        <v>1034.38</v>
      </c>
      <c r="I122" s="3">
        <f>I120+I121</f>
        <v>38271.83</v>
      </c>
      <c r="J122" s="3">
        <f>J120+J121</f>
        <v>1034.37</v>
      </c>
    </row>
    <row r="123" spans="1:10" ht="12.75">
      <c r="A123" s="4">
        <v>12</v>
      </c>
      <c r="B123" s="5" t="s">
        <v>69</v>
      </c>
      <c r="C123" s="5" t="s">
        <v>70</v>
      </c>
      <c r="D123" s="4" t="s">
        <v>68</v>
      </c>
      <c r="E123" s="4">
        <v>1</v>
      </c>
      <c r="F123" s="4">
        <v>20406.14</v>
      </c>
      <c r="G123" s="4"/>
      <c r="H123" s="4">
        <f>F123</f>
        <v>20406.14</v>
      </c>
      <c r="I123" s="4"/>
      <c r="J123" s="4"/>
    </row>
    <row r="124" spans="1:10" ht="12.75">
      <c r="A124" s="4"/>
      <c r="B124" s="5"/>
      <c r="C124" s="6" t="s">
        <v>33</v>
      </c>
      <c r="D124" s="4"/>
      <c r="E124" s="4"/>
      <c r="F124" s="3">
        <f>SUM(F123:F123)</f>
        <v>20406.14</v>
      </c>
      <c r="G124" s="3">
        <f>SUM(G123:G123)</f>
        <v>0</v>
      </c>
      <c r="H124" s="3">
        <f>SUM(H123:H123)</f>
        <v>20406.14</v>
      </c>
      <c r="I124" s="3">
        <f>SUM(I123:I123)</f>
        <v>0</v>
      </c>
      <c r="J124" s="3">
        <f>SUM(J123:J123)</f>
        <v>0</v>
      </c>
    </row>
    <row r="125" spans="1:10" ht="12.75">
      <c r="A125" s="4"/>
      <c r="B125" s="5"/>
      <c r="C125" s="5" t="s">
        <v>16</v>
      </c>
      <c r="D125" s="4"/>
      <c r="E125" s="4"/>
      <c r="F125" s="7">
        <v>2267.35</v>
      </c>
      <c r="G125" s="7">
        <v>566.84</v>
      </c>
      <c r="H125" s="7">
        <v>566.84</v>
      </c>
      <c r="I125" s="7">
        <v>566.84</v>
      </c>
      <c r="J125" s="7">
        <v>566.83</v>
      </c>
    </row>
    <row r="126" spans="1:10" ht="12.75">
      <c r="A126" s="4"/>
      <c r="B126" s="5"/>
      <c r="C126" s="8" t="s">
        <v>34</v>
      </c>
      <c r="D126" s="4"/>
      <c r="E126" s="4"/>
      <c r="F126" s="3">
        <f>F124+F125</f>
        <v>22673.489999999998</v>
      </c>
      <c r="G126" s="3">
        <f>G124+G125</f>
        <v>566.84</v>
      </c>
      <c r="H126" s="3">
        <f>H124+H125</f>
        <v>20972.98</v>
      </c>
      <c r="I126" s="3">
        <f>I124+I125</f>
        <v>566.84</v>
      </c>
      <c r="J126" s="3">
        <f>J124+J125</f>
        <v>566.83</v>
      </c>
    </row>
    <row r="127" spans="1:10" ht="24">
      <c r="A127" s="4">
        <v>13</v>
      </c>
      <c r="B127" s="5" t="s">
        <v>71</v>
      </c>
      <c r="C127" s="9" t="s">
        <v>37</v>
      </c>
      <c r="D127" s="4" t="s">
        <v>5</v>
      </c>
      <c r="E127" s="4">
        <v>3</v>
      </c>
      <c r="F127" s="4">
        <v>2595.33</v>
      </c>
      <c r="G127" s="4"/>
      <c r="H127" s="4">
        <f>F127</f>
        <v>2595.33</v>
      </c>
      <c r="I127" s="4"/>
      <c r="J127" s="4"/>
    </row>
    <row r="128" spans="1:10" ht="12.75">
      <c r="A128" s="4"/>
      <c r="B128" s="5"/>
      <c r="C128" s="5" t="s">
        <v>13</v>
      </c>
      <c r="D128" s="4" t="s">
        <v>4</v>
      </c>
      <c r="E128" s="4">
        <v>50</v>
      </c>
      <c r="F128" s="4">
        <v>10196.34</v>
      </c>
      <c r="G128" s="4"/>
      <c r="H128" s="4">
        <f>F128</f>
        <v>10196.34</v>
      </c>
      <c r="I128" s="4"/>
      <c r="J128" s="4"/>
    </row>
    <row r="129" spans="1:10" ht="12.75">
      <c r="A129" s="4"/>
      <c r="B129" s="5"/>
      <c r="C129" s="5" t="s">
        <v>3</v>
      </c>
      <c r="D129" s="4" t="s">
        <v>32</v>
      </c>
      <c r="E129" s="4">
        <v>85</v>
      </c>
      <c r="F129" s="4">
        <v>44999.73</v>
      </c>
      <c r="G129" s="4"/>
      <c r="H129" s="4"/>
      <c r="I129" s="4">
        <f>F129</f>
        <v>44999.73</v>
      </c>
      <c r="J129" s="4"/>
    </row>
    <row r="130" spans="1:10" ht="12.75">
      <c r="A130" s="4"/>
      <c r="B130" s="5"/>
      <c r="C130" s="5" t="s">
        <v>15</v>
      </c>
      <c r="D130" s="4" t="s">
        <v>4</v>
      </c>
      <c r="E130" s="4">
        <v>56</v>
      </c>
      <c r="F130" s="4">
        <v>14687.32</v>
      </c>
      <c r="G130" s="4"/>
      <c r="H130" s="4">
        <f>F130</f>
        <v>14687.32</v>
      </c>
      <c r="I130" s="4"/>
      <c r="J130" s="4"/>
    </row>
    <row r="131" spans="1:10" ht="12.75">
      <c r="A131" s="4"/>
      <c r="B131" s="5"/>
      <c r="C131" s="6" t="s">
        <v>33</v>
      </c>
      <c r="D131" s="4"/>
      <c r="E131" s="4"/>
      <c r="F131" s="3">
        <f>SUM(F127:F130)</f>
        <v>72478.72</v>
      </c>
      <c r="G131" s="3">
        <f>SUM(G127:G130)</f>
        <v>0</v>
      </c>
      <c r="H131" s="3">
        <f>SUM(H127:H130)</f>
        <v>27478.989999999998</v>
      </c>
      <c r="I131" s="3">
        <f>SUM(I127:I130)</f>
        <v>44999.73</v>
      </c>
      <c r="J131" s="3">
        <f>SUM(J127:J130)</f>
        <v>0</v>
      </c>
    </row>
    <row r="132" spans="1:10" ht="12.75">
      <c r="A132" s="4"/>
      <c r="B132" s="5"/>
      <c r="C132" s="5" t="s">
        <v>16</v>
      </c>
      <c r="D132" s="4"/>
      <c r="E132" s="4"/>
      <c r="F132" s="7">
        <v>8053.19</v>
      </c>
      <c r="G132" s="7">
        <v>2013.3</v>
      </c>
      <c r="H132" s="7">
        <v>2013.3</v>
      </c>
      <c r="I132" s="7">
        <v>2013.3</v>
      </c>
      <c r="J132" s="7">
        <v>2013.29</v>
      </c>
    </row>
    <row r="133" spans="1:10" ht="12.75">
      <c r="A133" s="4"/>
      <c r="B133" s="5"/>
      <c r="C133" s="8" t="s">
        <v>34</v>
      </c>
      <c r="D133" s="4"/>
      <c r="E133" s="4"/>
      <c r="F133" s="3">
        <f>F131+F132</f>
        <v>80531.91</v>
      </c>
      <c r="G133" s="3">
        <f>G131+G132</f>
        <v>2013.3</v>
      </c>
      <c r="H133" s="3">
        <f>H131+H132</f>
        <v>29492.289999999997</v>
      </c>
      <c r="I133" s="3">
        <f>I131+I132</f>
        <v>47013.030000000006</v>
      </c>
      <c r="J133" s="3">
        <f>J131+J132</f>
        <v>2013.29</v>
      </c>
    </row>
    <row r="134" spans="1:10" ht="24">
      <c r="A134" s="4">
        <v>14</v>
      </c>
      <c r="B134" s="5" t="s">
        <v>72</v>
      </c>
      <c r="C134" s="9" t="s">
        <v>9</v>
      </c>
      <c r="D134" s="4" t="s">
        <v>5</v>
      </c>
      <c r="E134" s="4">
        <v>8</v>
      </c>
      <c r="F134" s="4">
        <v>35150.97</v>
      </c>
      <c r="G134" s="4"/>
      <c r="H134" s="4">
        <f>F134</f>
        <v>35150.97</v>
      </c>
      <c r="I134" s="4"/>
      <c r="J134" s="4"/>
    </row>
    <row r="135" spans="1:10" ht="12.75">
      <c r="A135" s="4"/>
      <c r="B135" s="5"/>
      <c r="C135" s="5" t="s">
        <v>10</v>
      </c>
      <c r="D135" s="4" t="s">
        <v>4</v>
      </c>
      <c r="E135" s="4">
        <v>63.6</v>
      </c>
      <c r="F135" s="4">
        <v>30063.08</v>
      </c>
      <c r="G135" s="4"/>
      <c r="H135" s="4"/>
      <c r="I135" s="4">
        <f>F135</f>
        <v>30063.08</v>
      </c>
      <c r="J135" s="4"/>
    </row>
    <row r="136" spans="1:10" ht="12.75">
      <c r="A136" s="4"/>
      <c r="B136" s="5"/>
      <c r="C136" s="6" t="s">
        <v>33</v>
      </c>
      <c r="D136" s="4"/>
      <c r="E136" s="4"/>
      <c r="F136" s="3">
        <f>SUM(F134:F135)</f>
        <v>65214.05</v>
      </c>
      <c r="G136" s="3">
        <f>SUM(G134:G135)</f>
        <v>0</v>
      </c>
      <c r="H136" s="3">
        <f>SUM(H134:H135)</f>
        <v>35150.97</v>
      </c>
      <c r="I136" s="3">
        <f>SUM(I134:I135)</f>
        <v>30063.08</v>
      </c>
      <c r="J136" s="3">
        <f>SUM(J134:J135)</f>
        <v>0</v>
      </c>
    </row>
    <row r="137" spans="1:10" ht="12.75">
      <c r="A137" s="4"/>
      <c r="B137" s="5"/>
      <c r="C137" s="5" t="s">
        <v>16</v>
      </c>
      <c r="D137" s="4"/>
      <c r="E137" s="4"/>
      <c r="F137" s="7">
        <v>7246.01</v>
      </c>
      <c r="G137" s="7">
        <v>1811.5</v>
      </c>
      <c r="H137" s="7">
        <v>1811.5</v>
      </c>
      <c r="I137" s="7">
        <v>1811.5</v>
      </c>
      <c r="J137" s="7">
        <v>1811.51</v>
      </c>
    </row>
    <row r="138" spans="1:10" ht="12.75">
      <c r="A138" s="4"/>
      <c r="B138" s="5"/>
      <c r="C138" s="8" t="s">
        <v>34</v>
      </c>
      <c r="D138" s="4"/>
      <c r="E138" s="4"/>
      <c r="F138" s="3">
        <f>F136+F137</f>
        <v>72460.06</v>
      </c>
      <c r="G138" s="3">
        <f>G136+G137</f>
        <v>1811.5</v>
      </c>
      <c r="H138" s="3">
        <f>H136+H137</f>
        <v>36962.47</v>
      </c>
      <c r="I138" s="3">
        <f>I136+I137</f>
        <v>31874.58</v>
      </c>
      <c r="J138" s="3">
        <f>J136+J137</f>
        <v>1811.51</v>
      </c>
    </row>
    <row r="139" spans="1:10" ht="24">
      <c r="A139" s="4">
        <v>15</v>
      </c>
      <c r="B139" s="5" t="s">
        <v>73</v>
      </c>
      <c r="C139" s="9" t="s">
        <v>9</v>
      </c>
      <c r="D139" s="4" t="s">
        <v>5</v>
      </c>
      <c r="E139" s="4">
        <v>30</v>
      </c>
      <c r="F139" s="4">
        <v>12459.52</v>
      </c>
      <c r="G139" s="4"/>
      <c r="H139" s="4">
        <f>F139</f>
        <v>12459.52</v>
      </c>
      <c r="I139" s="4"/>
      <c r="J139" s="4"/>
    </row>
    <row r="140" spans="1:10" ht="24">
      <c r="A140" s="4"/>
      <c r="B140" s="5"/>
      <c r="C140" s="9" t="s">
        <v>11</v>
      </c>
      <c r="D140" s="4" t="s">
        <v>5</v>
      </c>
      <c r="E140" s="4">
        <v>24</v>
      </c>
      <c r="F140" s="4">
        <v>23585.79</v>
      </c>
      <c r="G140" s="4"/>
      <c r="H140" s="4">
        <f>F140</f>
        <v>23585.79</v>
      </c>
      <c r="I140" s="4"/>
      <c r="J140" s="4"/>
    </row>
    <row r="141" spans="1:10" ht="12.75">
      <c r="A141" s="4"/>
      <c r="B141" s="5"/>
      <c r="C141" s="5" t="s">
        <v>10</v>
      </c>
      <c r="D141" s="4" t="s">
        <v>4</v>
      </c>
      <c r="E141" s="4">
        <v>60</v>
      </c>
      <c r="F141" s="4">
        <v>31797.63</v>
      </c>
      <c r="G141" s="4"/>
      <c r="H141" s="4">
        <f>F141</f>
        <v>31797.63</v>
      </c>
      <c r="I141" s="4"/>
      <c r="J141" s="4"/>
    </row>
    <row r="142" spans="1:10" ht="12.75">
      <c r="A142" s="4"/>
      <c r="B142" s="5"/>
      <c r="C142" s="5" t="s">
        <v>14</v>
      </c>
      <c r="D142" s="4" t="s">
        <v>5</v>
      </c>
      <c r="E142" s="4">
        <v>87</v>
      </c>
      <c r="F142" s="4">
        <v>35064.64</v>
      </c>
      <c r="G142" s="4"/>
      <c r="H142" s="4"/>
      <c r="I142" s="4">
        <f>F142</f>
        <v>35064.64</v>
      </c>
      <c r="J142" s="4"/>
    </row>
    <row r="143" spans="1:10" ht="12.75">
      <c r="A143" s="4"/>
      <c r="B143" s="5"/>
      <c r="C143" s="5" t="s">
        <v>62</v>
      </c>
      <c r="D143" s="4" t="s">
        <v>32</v>
      </c>
      <c r="E143" s="4">
        <v>27</v>
      </c>
      <c r="F143" s="4">
        <v>10247.89</v>
      </c>
      <c r="G143" s="4"/>
      <c r="H143" s="4"/>
      <c r="I143" s="4">
        <f>F143</f>
        <v>10247.89</v>
      </c>
      <c r="J143" s="4"/>
    </row>
    <row r="144" spans="1:10" ht="12.75">
      <c r="A144" s="4"/>
      <c r="B144" s="5"/>
      <c r="C144" s="6" t="s">
        <v>33</v>
      </c>
      <c r="D144" s="4"/>
      <c r="E144" s="4"/>
      <c r="F144" s="3">
        <f>SUM(F139:F143)</f>
        <v>113155.47</v>
      </c>
      <c r="G144" s="3">
        <f>SUM(G139:G143)</f>
        <v>0</v>
      </c>
      <c r="H144" s="3">
        <f>SUM(H139:H143)</f>
        <v>67842.94</v>
      </c>
      <c r="I144" s="3">
        <f>SUM(I139:I143)</f>
        <v>45312.53</v>
      </c>
      <c r="J144" s="3">
        <f>SUM(J139:J143)</f>
        <v>0</v>
      </c>
    </row>
    <row r="145" spans="1:10" ht="12.75">
      <c r="A145" s="4"/>
      <c r="B145" s="5"/>
      <c r="C145" s="5" t="s">
        <v>16</v>
      </c>
      <c r="D145" s="4"/>
      <c r="E145" s="4"/>
      <c r="F145" s="7">
        <v>12572.83</v>
      </c>
      <c r="G145" s="7">
        <v>3143.21</v>
      </c>
      <c r="H145" s="7">
        <v>3143.21</v>
      </c>
      <c r="I145" s="7">
        <v>3143.21</v>
      </c>
      <c r="J145" s="7">
        <v>3143.2</v>
      </c>
    </row>
    <row r="146" spans="1:10" ht="12.75">
      <c r="A146" s="4"/>
      <c r="B146" s="5"/>
      <c r="C146" s="8" t="s">
        <v>34</v>
      </c>
      <c r="D146" s="4"/>
      <c r="E146" s="4"/>
      <c r="F146" s="3">
        <f>F144+F145</f>
        <v>125728.3</v>
      </c>
      <c r="G146" s="3">
        <f>G144+G145</f>
        <v>3143.21</v>
      </c>
      <c r="H146" s="3">
        <f>H144+H145</f>
        <v>70986.15000000001</v>
      </c>
      <c r="I146" s="3">
        <f>I144+I145</f>
        <v>48455.74</v>
      </c>
      <c r="J146" s="3">
        <f>J144+J145</f>
        <v>3143.2</v>
      </c>
    </row>
    <row r="147" spans="1:10" ht="24">
      <c r="A147" s="4">
        <v>16</v>
      </c>
      <c r="B147" s="5" t="s">
        <v>74</v>
      </c>
      <c r="C147" s="9" t="s">
        <v>37</v>
      </c>
      <c r="D147" s="4" t="s">
        <v>5</v>
      </c>
      <c r="E147" s="4">
        <v>10</v>
      </c>
      <c r="F147" s="4">
        <v>8652.13</v>
      </c>
      <c r="G147" s="4"/>
      <c r="H147" s="4"/>
      <c r="I147" s="4">
        <f>F147</f>
        <v>8652.13</v>
      </c>
      <c r="J147" s="4"/>
    </row>
    <row r="148" spans="1:10" ht="12.75">
      <c r="A148" s="4"/>
      <c r="B148" s="5"/>
      <c r="C148" s="5" t="s">
        <v>13</v>
      </c>
      <c r="D148" s="4" t="s">
        <v>4</v>
      </c>
      <c r="E148" s="4">
        <v>122</v>
      </c>
      <c r="F148" s="4">
        <v>24581.77</v>
      </c>
      <c r="G148" s="4"/>
      <c r="H148" s="4"/>
      <c r="I148" s="4">
        <f>F148</f>
        <v>24581.77</v>
      </c>
      <c r="J148" s="4"/>
    </row>
    <row r="149" spans="1:10" ht="12.75">
      <c r="A149" s="4"/>
      <c r="B149" s="5"/>
      <c r="C149" s="5" t="s">
        <v>70</v>
      </c>
      <c r="D149" s="4" t="s">
        <v>5</v>
      </c>
      <c r="E149" s="4">
        <v>1</v>
      </c>
      <c r="F149" s="4">
        <v>25560.1</v>
      </c>
      <c r="G149" s="4"/>
      <c r="H149" s="4"/>
      <c r="I149" s="4">
        <f>F149</f>
        <v>25560.1</v>
      </c>
      <c r="J149" s="4"/>
    </row>
    <row r="150" spans="1:10" ht="12.75">
      <c r="A150" s="4"/>
      <c r="B150" s="5"/>
      <c r="C150" s="5" t="s">
        <v>75</v>
      </c>
      <c r="D150" s="4" t="s">
        <v>32</v>
      </c>
      <c r="E150" s="4">
        <v>104.8</v>
      </c>
      <c r="F150" s="4">
        <v>100649.44</v>
      </c>
      <c r="G150" s="4"/>
      <c r="H150" s="4"/>
      <c r="I150" s="4">
        <f>F150</f>
        <v>100649.44</v>
      </c>
      <c r="J150" s="4"/>
    </row>
    <row r="151" spans="1:10" ht="12.75">
      <c r="A151" s="4"/>
      <c r="B151" s="5"/>
      <c r="C151" s="6" t="s">
        <v>33</v>
      </c>
      <c r="D151" s="4"/>
      <c r="E151" s="4"/>
      <c r="F151" s="3">
        <f>SUM(F147:F150)</f>
        <v>159443.44</v>
      </c>
      <c r="G151" s="3">
        <f>SUM(G147:G150)</f>
        <v>0</v>
      </c>
      <c r="H151" s="3">
        <f>SUM(H147:H150)</f>
        <v>0</v>
      </c>
      <c r="I151" s="3">
        <f>SUM(I147:I150)</f>
        <v>159443.44</v>
      </c>
      <c r="J151" s="3">
        <f>SUM(J147:J150)</f>
        <v>0</v>
      </c>
    </row>
    <row r="152" spans="1:10" ht="12.75">
      <c r="A152" s="4"/>
      <c r="B152" s="5"/>
      <c r="C152" s="5" t="s">
        <v>16</v>
      </c>
      <c r="D152" s="4"/>
      <c r="E152" s="4"/>
      <c r="F152" s="7">
        <v>17715.94</v>
      </c>
      <c r="G152" s="7">
        <v>4428.99</v>
      </c>
      <c r="H152" s="7">
        <v>4428.99</v>
      </c>
      <c r="I152" s="7">
        <v>4428.98</v>
      </c>
      <c r="J152" s="7">
        <v>4428.98</v>
      </c>
    </row>
    <row r="153" spans="1:10" ht="12.75">
      <c r="A153" s="4"/>
      <c r="B153" s="5"/>
      <c r="C153" s="8" t="s">
        <v>34</v>
      </c>
      <c r="D153" s="4"/>
      <c r="E153" s="4"/>
      <c r="F153" s="3">
        <f>F151+F152</f>
        <v>177159.38</v>
      </c>
      <c r="G153" s="3">
        <f>G151+G152</f>
        <v>4428.99</v>
      </c>
      <c r="H153" s="3">
        <f>H151+H152</f>
        <v>4428.99</v>
      </c>
      <c r="I153" s="3">
        <f>I151+I152</f>
        <v>163872.42</v>
      </c>
      <c r="J153" s="3">
        <f>J151+J152</f>
        <v>4428.98</v>
      </c>
    </row>
    <row r="154" spans="1:10" ht="24">
      <c r="A154" s="4">
        <v>17</v>
      </c>
      <c r="B154" s="5" t="s">
        <v>76</v>
      </c>
      <c r="C154" s="9" t="s">
        <v>11</v>
      </c>
      <c r="D154" s="4" t="s">
        <v>5</v>
      </c>
      <c r="E154" s="4">
        <v>78</v>
      </c>
      <c r="F154" s="4">
        <v>29316.22</v>
      </c>
      <c r="G154" s="4"/>
      <c r="H154" s="4">
        <f>F154</f>
        <v>29316.22</v>
      </c>
      <c r="I154" s="4"/>
      <c r="J154" s="4"/>
    </row>
    <row r="155" spans="1:10" ht="12.75">
      <c r="A155" s="4"/>
      <c r="B155" s="5"/>
      <c r="C155" s="5" t="s">
        <v>12</v>
      </c>
      <c r="D155" s="4" t="s">
        <v>4</v>
      </c>
      <c r="E155" s="4">
        <v>30</v>
      </c>
      <c r="F155" s="4">
        <v>25957.91</v>
      </c>
      <c r="G155" s="4"/>
      <c r="H155" s="4">
        <f>F155</f>
        <v>25957.91</v>
      </c>
      <c r="I155" s="4"/>
      <c r="J155" s="4"/>
    </row>
    <row r="156" spans="1:10" ht="12.75">
      <c r="A156" s="4"/>
      <c r="B156" s="5"/>
      <c r="C156" s="5" t="s">
        <v>44</v>
      </c>
      <c r="D156" s="4" t="s">
        <v>32</v>
      </c>
      <c r="E156" s="4">
        <v>550.2</v>
      </c>
      <c r="F156" s="4">
        <v>45124</v>
      </c>
      <c r="G156" s="4"/>
      <c r="H156" s="4"/>
      <c r="I156" s="4"/>
      <c r="J156" s="4">
        <f>F156</f>
        <v>45124</v>
      </c>
    </row>
    <row r="157" spans="1:10" ht="12.75">
      <c r="A157" s="4"/>
      <c r="B157" s="5"/>
      <c r="C157" s="5" t="s">
        <v>46</v>
      </c>
      <c r="D157" s="4" t="s">
        <v>5</v>
      </c>
      <c r="E157" s="4">
        <v>3</v>
      </c>
      <c r="F157" s="4">
        <v>31858.74</v>
      </c>
      <c r="G157" s="4"/>
      <c r="H157" s="4"/>
      <c r="I157" s="4">
        <f>F157</f>
        <v>31858.74</v>
      </c>
      <c r="J157" s="4"/>
    </row>
    <row r="158" spans="1:10" ht="12.75">
      <c r="A158" s="4"/>
      <c r="B158" s="5"/>
      <c r="C158" s="5" t="s">
        <v>65</v>
      </c>
      <c r="D158" s="4" t="s">
        <v>32</v>
      </c>
      <c r="E158" s="4">
        <v>60</v>
      </c>
      <c r="F158" s="4">
        <v>35354.15</v>
      </c>
      <c r="G158" s="4"/>
      <c r="H158" s="4"/>
      <c r="I158" s="4">
        <f>F158</f>
        <v>35354.15</v>
      </c>
      <c r="J158" s="4"/>
    </row>
    <row r="159" spans="1:10" ht="12.75">
      <c r="A159" s="4"/>
      <c r="B159" s="5"/>
      <c r="C159" s="6" t="s">
        <v>33</v>
      </c>
      <c r="D159" s="4"/>
      <c r="E159" s="4"/>
      <c r="F159" s="3">
        <f>SUM(F154:F158)</f>
        <v>167611.02</v>
      </c>
      <c r="G159" s="3">
        <f>SUM(G154:G158)</f>
        <v>0</v>
      </c>
      <c r="H159" s="3">
        <f>SUM(H154:H158)</f>
        <v>55274.130000000005</v>
      </c>
      <c r="I159" s="3">
        <f>SUM(I154:I158)</f>
        <v>67212.89</v>
      </c>
      <c r="J159" s="3">
        <f>SUM(J154:J158)</f>
        <v>45124</v>
      </c>
    </row>
    <row r="160" spans="1:10" ht="12.75">
      <c r="A160" s="4"/>
      <c r="B160" s="5"/>
      <c r="C160" s="5" t="s">
        <v>16</v>
      </c>
      <c r="D160" s="4"/>
      <c r="E160" s="4"/>
      <c r="F160" s="7">
        <v>18623.45</v>
      </c>
      <c r="G160" s="7">
        <v>4655.86</v>
      </c>
      <c r="H160" s="7">
        <v>4655.86</v>
      </c>
      <c r="I160" s="7">
        <v>4655.86</v>
      </c>
      <c r="J160" s="7">
        <v>4655.87</v>
      </c>
    </row>
    <row r="161" spans="1:10" ht="12.75">
      <c r="A161" s="4"/>
      <c r="B161" s="5"/>
      <c r="C161" s="8" t="s">
        <v>34</v>
      </c>
      <c r="D161" s="4"/>
      <c r="E161" s="4"/>
      <c r="F161" s="3">
        <f>F159+F160</f>
        <v>186234.47</v>
      </c>
      <c r="G161" s="3">
        <f>G159+G160</f>
        <v>4655.86</v>
      </c>
      <c r="H161" s="3">
        <f>H159+H160</f>
        <v>59929.990000000005</v>
      </c>
      <c r="I161" s="3">
        <f>I159+I160</f>
        <v>71868.75</v>
      </c>
      <c r="J161" s="3">
        <f>J159+J160</f>
        <v>49779.87</v>
      </c>
    </row>
    <row r="162" spans="1:10" ht="12.75">
      <c r="A162" s="4">
        <v>18</v>
      </c>
      <c r="B162" s="5" t="s">
        <v>77</v>
      </c>
      <c r="C162" s="5" t="s">
        <v>78</v>
      </c>
      <c r="D162" s="4" t="s">
        <v>32</v>
      </c>
      <c r="E162" s="4">
        <v>100</v>
      </c>
      <c r="F162" s="4">
        <v>50833.18</v>
      </c>
      <c r="G162" s="4"/>
      <c r="H162" s="4">
        <f>F162</f>
        <v>50833.18</v>
      </c>
      <c r="I162" s="4"/>
      <c r="J162" s="4"/>
    </row>
    <row r="163" spans="1:10" ht="12.75">
      <c r="A163" s="4"/>
      <c r="B163" s="5"/>
      <c r="C163" s="6" t="s">
        <v>33</v>
      </c>
      <c r="D163" s="4"/>
      <c r="E163" s="4"/>
      <c r="F163" s="3">
        <f>SUM(F162:F162)</f>
        <v>50833.18</v>
      </c>
      <c r="G163" s="3">
        <f>SUM(G162:G162)</f>
        <v>0</v>
      </c>
      <c r="H163" s="3">
        <f>SUM(H162:H162)</f>
        <v>50833.18</v>
      </c>
      <c r="I163" s="3">
        <f>SUM(I162:I162)</f>
        <v>0</v>
      </c>
      <c r="J163" s="3">
        <f>SUM(J162:J162)</f>
        <v>0</v>
      </c>
    </row>
    <row r="164" spans="1:10" ht="12.75">
      <c r="A164" s="4"/>
      <c r="B164" s="5"/>
      <c r="C164" s="5" t="s">
        <v>16</v>
      </c>
      <c r="D164" s="4"/>
      <c r="E164" s="4"/>
      <c r="F164" s="7">
        <v>5648.13</v>
      </c>
      <c r="G164" s="7">
        <v>1412.03</v>
      </c>
      <c r="H164" s="7">
        <v>1412.03</v>
      </c>
      <c r="I164" s="7">
        <v>1412.03</v>
      </c>
      <c r="J164" s="7">
        <v>1412.04</v>
      </c>
    </row>
    <row r="165" spans="1:10" ht="12.75">
      <c r="A165" s="4"/>
      <c r="B165" s="5"/>
      <c r="C165" s="8" t="s">
        <v>34</v>
      </c>
      <c r="D165" s="4"/>
      <c r="E165" s="4"/>
      <c r="F165" s="3">
        <f>F163+F164</f>
        <v>56481.31</v>
      </c>
      <c r="G165" s="3">
        <f>G163+G164</f>
        <v>1412.03</v>
      </c>
      <c r="H165" s="3">
        <f>H163+H164</f>
        <v>52245.21</v>
      </c>
      <c r="I165" s="3">
        <f>I163+I164</f>
        <v>1412.03</v>
      </c>
      <c r="J165" s="3">
        <f>J163+J164</f>
        <v>1412.04</v>
      </c>
    </row>
    <row r="166" spans="1:10" ht="24">
      <c r="A166" s="4">
        <v>19</v>
      </c>
      <c r="B166" s="5" t="s">
        <v>79</v>
      </c>
      <c r="C166" s="9" t="s">
        <v>36</v>
      </c>
      <c r="D166" s="4" t="s">
        <v>5</v>
      </c>
      <c r="E166" s="4">
        <v>150</v>
      </c>
      <c r="F166" s="4">
        <v>67798.1</v>
      </c>
      <c r="G166" s="4"/>
      <c r="H166" s="4">
        <f>F166</f>
        <v>67798.1</v>
      </c>
      <c r="I166" s="4"/>
      <c r="J166" s="4"/>
    </row>
    <row r="167" spans="1:10" ht="24">
      <c r="A167" s="4"/>
      <c r="B167" s="5"/>
      <c r="C167" s="9" t="s">
        <v>37</v>
      </c>
      <c r="D167" s="4" t="s">
        <v>5</v>
      </c>
      <c r="E167" s="4">
        <v>5</v>
      </c>
      <c r="F167" s="4">
        <v>4326.6</v>
      </c>
      <c r="G167" s="4"/>
      <c r="H167" s="4"/>
      <c r="I167" s="4"/>
      <c r="J167" s="4">
        <f>F167</f>
        <v>4326.6</v>
      </c>
    </row>
    <row r="168" spans="1:10" ht="12.75">
      <c r="A168" s="4"/>
      <c r="B168" s="5"/>
      <c r="C168" s="5" t="s">
        <v>14</v>
      </c>
      <c r="D168" s="4" t="s">
        <v>5</v>
      </c>
      <c r="E168" s="4">
        <v>160</v>
      </c>
      <c r="F168" s="4">
        <v>66957.56</v>
      </c>
      <c r="G168" s="4"/>
      <c r="H168" s="4"/>
      <c r="I168" s="4"/>
      <c r="J168" s="4">
        <f>F168</f>
        <v>66957.56</v>
      </c>
    </row>
    <row r="169" spans="1:10" ht="12.75">
      <c r="A169" s="4"/>
      <c r="B169" s="5"/>
      <c r="C169" s="5" t="s">
        <v>13</v>
      </c>
      <c r="D169" s="4" t="s">
        <v>4</v>
      </c>
      <c r="E169" s="4">
        <v>225</v>
      </c>
      <c r="F169" s="4">
        <v>28793.45</v>
      </c>
      <c r="G169" s="4"/>
      <c r="H169" s="4"/>
      <c r="I169" s="4"/>
      <c r="J169" s="4">
        <f>F169</f>
        <v>28793.45</v>
      </c>
    </row>
    <row r="170" spans="1:10" ht="12.75">
      <c r="A170" s="4"/>
      <c r="B170" s="5"/>
      <c r="C170" s="5" t="s">
        <v>40</v>
      </c>
      <c r="D170" s="4" t="s">
        <v>32</v>
      </c>
      <c r="E170" s="4">
        <v>19</v>
      </c>
      <c r="F170" s="4">
        <v>9085.49</v>
      </c>
      <c r="G170" s="4"/>
      <c r="H170" s="4"/>
      <c r="I170" s="4">
        <f>F170</f>
        <v>9085.49</v>
      </c>
      <c r="J170" s="4"/>
    </row>
    <row r="171" spans="1:10" ht="12.75">
      <c r="A171" s="4"/>
      <c r="B171" s="5"/>
      <c r="C171" s="6" t="s">
        <v>33</v>
      </c>
      <c r="D171" s="4"/>
      <c r="E171" s="4"/>
      <c r="F171" s="3">
        <f>SUM(F166:F170)</f>
        <v>176961.2</v>
      </c>
      <c r="G171" s="3">
        <f>SUM(G166:G170)</f>
        <v>0</v>
      </c>
      <c r="H171" s="3">
        <f>SUM(H166:H170)</f>
        <v>67798.1</v>
      </c>
      <c r="I171" s="3">
        <f>SUM(I166:I170)</f>
        <v>9085.49</v>
      </c>
      <c r="J171" s="3">
        <f>SUM(J166:J170)</f>
        <v>100077.61</v>
      </c>
    </row>
    <row r="172" spans="1:10" ht="12.75">
      <c r="A172" s="4"/>
      <c r="B172" s="5"/>
      <c r="C172" s="5" t="s">
        <v>16</v>
      </c>
      <c r="D172" s="4"/>
      <c r="E172" s="4"/>
      <c r="F172" s="7">
        <v>19662.35</v>
      </c>
      <c r="G172" s="7">
        <v>4915.59</v>
      </c>
      <c r="H172" s="7">
        <v>4915.59</v>
      </c>
      <c r="I172" s="7">
        <v>4915.59</v>
      </c>
      <c r="J172" s="7">
        <v>4915.58</v>
      </c>
    </row>
    <row r="173" spans="1:10" ht="12.75">
      <c r="A173" s="4"/>
      <c r="B173" s="5"/>
      <c r="C173" s="8" t="s">
        <v>34</v>
      </c>
      <c r="D173" s="4"/>
      <c r="E173" s="4"/>
      <c r="F173" s="3">
        <f>F171+F172</f>
        <v>196623.55000000002</v>
      </c>
      <c r="G173" s="3">
        <f>G171+G172</f>
        <v>4915.59</v>
      </c>
      <c r="H173" s="3">
        <f>H171+H172</f>
        <v>72713.69</v>
      </c>
      <c r="I173" s="3">
        <f>I171+I172</f>
        <v>14001.08</v>
      </c>
      <c r="J173" s="3">
        <f>J171+J172</f>
        <v>104993.19</v>
      </c>
    </row>
    <row r="174" spans="1:10" ht="24">
      <c r="A174" s="4">
        <v>20</v>
      </c>
      <c r="B174" s="5" t="s">
        <v>80</v>
      </c>
      <c r="C174" s="9" t="s">
        <v>37</v>
      </c>
      <c r="D174" s="4" t="s">
        <v>5</v>
      </c>
      <c r="E174" s="4">
        <v>20</v>
      </c>
      <c r="F174" s="4">
        <v>17306.4</v>
      </c>
      <c r="G174" s="4"/>
      <c r="H174" s="4"/>
      <c r="I174" s="4"/>
      <c r="J174" s="4">
        <f>F174</f>
        <v>17306.4</v>
      </c>
    </row>
    <row r="175" spans="1:10" ht="12.75">
      <c r="A175" s="4"/>
      <c r="B175" s="5"/>
      <c r="C175" s="5" t="s">
        <v>13</v>
      </c>
      <c r="D175" s="4" t="s">
        <v>4</v>
      </c>
      <c r="E175" s="4">
        <v>100</v>
      </c>
      <c r="F175" s="4">
        <v>20392.73</v>
      </c>
      <c r="G175" s="4"/>
      <c r="H175" s="4"/>
      <c r="I175" s="4"/>
      <c r="J175" s="4">
        <f>F175</f>
        <v>20392.73</v>
      </c>
    </row>
    <row r="176" spans="1:10" ht="12.75">
      <c r="A176" s="4"/>
      <c r="B176" s="5"/>
      <c r="C176" s="5" t="s">
        <v>44</v>
      </c>
      <c r="D176" s="4" t="s">
        <v>32</v>
      </c>
      <c r="E176" s="4">
        <v>1492.98</v>
      </c>
      <c r="F176" s="4">
        <v>122424.42</v>
      </c>
      <c r="G176" s="4">
        <f>F176</f>
        <v>122424.42</v>
      </c>
      <c r="H176" s="4"/>
      <c r="I176" s="4"/>
      <c r="J176" s="4"/>
    </row>
    <row r="177" spans="1:10" ht="12.75">
      <c r="A177" s="4"/>
      <c r="B177" s="5"/>
      <c r="C177" s="6" t="s">
        <v>33</v>
      </c>
      <c r="D177" s="4"/>
      <c r="E177" s="4"/>
      <c r="F177" s="3">
        <f>SUM(F174:F176)</f>
        <v>160123.55</v>
      </c>
      <c r="G177" s="3">
        <f>SUM(G174:G176)</f>
        <v>122424.42</v>
      </c>
      <c r="H177" s="3">
        <f>SUM(H174:H176)</f>
        <v>0</v>
      </c>
      <c r="I177" s="3">
        <f>SUM(I174:I176)</f>
        <v>0</v>
      </c>
      <c r="J177" s="3">
        <f>SUM(J174:J176)</f>
        <v>37699.130000000005</v>
      </c>
    </row>
    <row r="178" spans="1:10" ht="12.75">
      <c r="A178" s="4"/>
      <c r="B178" s="5"/>
      <c r="C178" s="5" t="s">
        <v>16</v>
      </c>
      <c r="D178" s="4"/>
      <c r="E178" s="4"/>
      <c r="F178" s="7">
        <v>17791.51</v>
      </c>
      <c r="G178" s="7">
        <v>4447.88</v>
      </c>
      <c r="H178" s="7">
        <v>4447.88</v>
      </c>
      <c r="I178" s="7">
        <v>4447.88</v>
      </c>
      <c r="J178" s="7">
        <v>4447.87</v>
      </c>
    </row>
    <row r="179" spans="1:10" ht="12.75">
      <c r="A179" s="4"/>
      <c r="B179" s="5"/>
      <c r="C179" s="8" t="s">
        <v>34</v>
      </c>
      <c r="D179" s="4"/>
      <c r="E179" s="4"/>
      <c r="F179" s="3">
        <f>F177+F178</f>
        <v>177915.06</v>
      </c>
      <c r="G179" s="3">
        <f>G177+G178</f>
        <v>126872.3</v>
      </c>
      <c r="H179" s="3">
        <f>H177+H178</f>
        <v>4447.88</v>
      </c>
      <c r="I179" s="3">
        <f>I177+I178</f>
        <v>4447.88</v>
      </c>
      <c r="J179" s="3">
        <f>J177+J178</f>
        <v>42147.00000000001</v>
      </c>
    </row>
    <row r="180" spans="1:10" ht="24">
      <c r="A180" s="4">
        <v>21</v>
      </c>
      <c r="B180" s="5" t="s">
        <v>81</v>
      </c>
      <c r="C180" s="9" t="s">
        <v>9</v>
      </c>
      <c r="D180" s="4" t="s">
        <v>5</v>
      </c>
      <c r="E180" s="4">
        <v>10</v>
      </c>
      <c r="F180" s="4">
        <v>18246.24</v>
      </c>
      <c r="G180" s="4"/>
      <c r="H180" s="4">
        <f>F180</f>
        <v>18246.24</v>
      </c>
      <c r="I180" s="4"/>
      <c r="J180" s="4"/>
    </row>
    <row r="181" spans="1:10" ht="12.75">
      <c r="A181" s="4"/>
      <c r="B181" s="5"/>
      <c r="C181" s="5" t="s">
        <v>8</v>
      </c>
      <c r="D181" s="4" t="s">
        <v>4</v>
      </c>
      <c r="E181" s="4">
        <v>31</v>
      </c>
      <c r="F181" s="4">
        <v>20151.33</v>
      </c>
      <c r="G181" s="4"/>
      <c r="H181" s="4">
        <f>F181</f>
        <v>20151.33</v>
      </c>
      <c r="I181" s="4"/>
      <c r="J181" s="4"/>
    </row>
    <row r="182" spans="1:10" ht="12.75">
      <c r="A182" s="4"/>
      <c r="B182" s="5"/>
      <c r="C182" s="5" t="s">
        <v>44</v>
      </c>
      <c r="D182" s="4" t="s">
        <v>32</v>
      </c>
      <c r="E182" s="4">
        <v>488.9</v>
      </c>
      <c r="F182" s="4">
        <v>54342.58</v>
      </c>
      <c r="G182" s="4"/>
      <c r="H182" s="4"/>
      <c r="I182" s="4"/>
      <c r="J182" s="4">
        <f>F182</f>
        <v>54342.58</v>
      </c>
    </row>
    <row r="183" spans="1:10" ht="12.75">
      <c r="A183" s="4"/>
      <c r="B183" s="5"/>
      <c r="C183" s="6" t="s">
        <v>33</v>
      </c>
      <c r="D183" s="4"/>
      <c r="E183" s="4"/>
      <c r="F183" s="3">
        <f>SUM(F180:F182)</f>
        <v>92740.15000000001</v>
      </c>
      <c r="G183" s="3">
        <f>SUM(G180:G182)</f>
        <v>0</v>
      </c>
      <c r="H183" s="3">
        <f>SUM(H180:H182)</f>
        <v>38397.57000000001</v>
      </c>
      <c r="I183" s="3">
        <f>SUM(I180:I182)</f>
        <v>0</v>
      </c>
      <c r="J183" s="3">
        <f>SUM(J180:J182)</f>
        <v>54342.58</v>
      </c>
    </row>
    <row r="184" spans="1:10" ht="12.75">
      <c r="A184" s="4"/>
      <c r="B184" s="5"/>
      <c r="C184" s="5" t="s">
        <v>16</v>
      </c>
      <c r="D184" s="4"/>
      <c r="E184" s="4"/>
      <c r="F184" s="7">
        <v>10304.46</v>
      </c>
      <c r="G184" s="7">
        <v>2576.12</v>
      </c>
      <c r="H184" s="7">
        <v>2576.12</v>
      </c>
      <c r="I184" s="7">
        <v>2576.11</v>
      </c>
      <c r="J184" s="7">
        <v>2576.11</v>
      </c>
    </row>
    <row r="185" spans="1:10" ht="12.75">
      <c r="A185" s="4"/>
      <c r="B185" s="5"/>
      <c r="C185" s="8" t="s">
        <v>34</v>
      </c>
      <c r="D185" s="4"/>
      <c r="E185" s="4"/>
      <c r="F185" s="3">
        <f>F183+F184</f>
        <v>103044.61000000002</v>
      </c>
      <c r="G185" s="3">
        <f>G183+G184</f>
        <v>2576.12</v>
      </c>
      <c r="H185" s="3">
        <f>H183+H184</f>
        <v>40973.69000000001</v>
      </c>
      <c r="I185" s="3">
        <f>I183+I184</f>
        <v>2576.11</v>
      </c>
      <c r="J185" s="3">
        <f>J183+J184</f>
        <v>56918.69</v>
      </c>
    </row>
    <row r="186" spans="1:10" ht="24">
      <c r="A186" s="4">
        <v>22</v>
      </c>
      <c r="B186" s="5" t="s">
        <v>82</v>
      </c>
      <c r="C186" s="9" t="s">
        <v>36</v>
      </c>
      <c r="D186" s="4" t="s">
        <v>5</v>
      </c>
      <c r="E186" s="4">
        <v>60</v>
      </c>
      <c r="F186" s="4">
        <v>36537.39</v>
      </c>
      <c r="G186" s="4"/>
      <c r="H186" s="4">
        <f>F186</f>
        <v>36537.39</v>
      </c>
      <c r="I186" s="4"/>
      <c r="J186" s="4"/>
    </row>
    <row r="187" spans="1:10" ht="12.75">
      <c r="A187" s="4"/>
      <c r="B187" s="5"/>
      <c r="C187" s="5" t="s">
        <v>8</v>
      </c>
      <c r="D187" s="4" t="s">
        <v>4</v>
      </c>
      <c r="E187" s="4">
        <v>31</v>
      </c>
      <c r="F187" s="4">
        <v>20151.91</v>
      </c>
      <c r="G187" s="4"/>
      <c r="H187" s="4">
        <f>F187</f>
        <v>20151.91</v>
      </c>
      <c r="I187" s="4"/>
      <c r="J187" s="4"/>
    </row>
    <row r="188" spans="1:10" ht="12.75">
      <c r="A188" s="4"/>
      <c r="B188" s="5"/>
      <c r="C188" s="5" t="s">
        <v>40</v>
      </c>
      <c r="D188" s="4" t="s">
        <v>32</v>
      </c>
      <c r="E188" s="4">
        <v>100</v>
      </c>
      <c r="F188" s="4">
        <v>48108.55</v>
      </c>
      <c r="G188" s="4"/>
      <c r="H188" s="4"/>
      <c r="I188" s="4">
        <f>F188</f>
        <v>48108.55</v>
      </c>
      <c r="J188" s="4"/>
    </row>
    <row r="189" spans="1:10" ht="12.75">
      <c r="A189" s="4"/>
      <c r="B189" s="5"/>
      <c r="C189" s="5" t="s">
        <v>6</v>
      </c>
      <c r="D189" s="4" t="s">
        <v>32</v>
      </c>
      <c r="E189" s="4">
        <v>100</v>
      </c>
      <c r="F189" s="4">
        <v>42675.95</v>
      </c>
      <c r="G189" s="4"/>
      <c r="H189" s="4"/>
      <c r="I189" s="4">
        <f>F189</f>
        <v>42675.95</v>
      </c>
      <c r="J189" s="4"/>
    </row>
    <row r="190" spans="1:10" ht="12.75">
      <c r="A190" s="4"/>
      <c r="B190" s="5"/>
      <c r="C190" s="5" t="s">
        <v>83</v>
      </c>
      <c r="D190" s="4"/>
      <c r="E190" s="4"/>
      <c r="F190" s="4">
        <v>46472.56</v>
      </c>
      <c r="G190" s="4"/>
      <c r="H190" s="4">
        <f>F190</f>
        <v>46472.56</v>
      </c>
      <c r="I190" s="4"/>
      <c r="J190" s="4"/>
    </row>
    <row r="191" spans="1:10" ht="12.75">
      <c r="A191" s="4"/>
      <c r="B191" s="5"/>
      <c r="C191" s="6" t="s">
        <v>33</v>
      </c>
      <c r="D191" s="4"/>
      <c r="E191" s="4"/>
      <c r="F191" s="3">
        <f>SUM(F186:F190)</f>
        <v>193946.36</v>
      </c>
      <c r="G191" s="3">
        <f>SUM(G186:G190)</f>
        <v>0</v>
      </c>
      <c r="H191" s="3">
        <f>SUM(H186:H190)</f>
        <v>103161.86</v>
      </c>
      <c r="I191" s="3">
        <f>SUM(I186:I190)</f>
        <v>90784.5</v>
      </c>
      <c r="J191" s="3">
        <f>SUM(J186:J190)</f>
        <v>0</v>
      </c>
    </row>
    <row r="192" spans="1:10" ht="12.75">
      <c r="A192" s="4"/>
      <c r="B192" s="5"/>
      <c r="C192" s="5" t="s">
        <v>16</v>
      </c>
      <c r="D192" s="4"/>
      <c r="E192" s="4"/>
      <c r="F192" s="7">
        <v>21549.6</v>
      </c>
      <c r="G192" s="7">
        <v>5387.4</v>
      </c>
      <c r="H192" s="7">
        <v>5387.4</v>
      </c>
      <c r="I192" s="7">
        <v>5387.4</v>
      </c>
      <c r="J192" s="7">
        <v>5387.4</v>
      </c>
    </row>
    <row r="193" spans="1:10" ht="12.75">
      <c r="A193" s="4"/>
      <c r="B193" s="5"/>
      <c r="C193" s="8" t="s">
        <v>34</v>
      </c>
      <c r="D193" s="4"/>
      <c r="E193" s="4"/>
      <c r="F193" s="3">
        <f>F191+F192</f>
        <v>215495.96</v>
      </c>
      <c r="G193" s="3">
        <f>G191+G192</f>
        <v>5387.4</v>
      </c>
      <c r="H193" s="3">
        <f>H191+H192</f>
        <v>108549.26</v>
      </c>
      <c r="I193" s="3">
        <f>I191+I192</f>
        <v>96171.9</v>
      </c>
      <c r="J193" s="3">
        <f>J191+J192</f>
        <v>5387.4</v>
      </c>
    </row>
    <row r="194" spans="1:10" ht="12.75">
      <c r="A194" s="4">
        <v>23</v>
      </c>
      <c r="B194" s="5" t="s">
        <v>84</v>
      </c>
      <c r="C194" s="5" t="s">
        <v>46</v>
      </c>
      <c r="D194" s="4" t="s">
        <v>68</v>
      </c>
      <c r="E194" s="4">
        <v>12</v>
      </c>
      <c r="F194" s="4">
        <v>159727.03</v>
      </c>
      <c r="G194" s="4">
        <f>F194</f>
        <v>159727.03</v>
      </c>
      <c r="H194" s="4"/>
      <c r="I194" s="4"/>
      <c r="J194" s="4"/>
    </row>
    <row r="195" spans="1:10" ht="12.75">
      <c r="A195" s="4"/>
      <c r="B195" s="5"/>
      <c r="C195" s="5" t="s">
        <v>7</v>
      </c>
      <c r="D195" s="4" t="s">
        <v>4</v>
      </c>
      <c r="E195" s="4">
        <v>44</v>
      </c>
      <c r="F195" s="4">
        <v>11231.09</v>
      </c>
      <c r="G195" s="4"/>
      <c r="H195" s="4"/>
      <c r="I195" s="4">
        <f>F195</f>
        <v>11231.09</v>
      </c>
      <c r="J195" s="4"/>
    </row>
    <row r="196" spans="1:10" ht="12.75">
      <c r="A196" s="4"/>
      <c r="B196" s="5"/>
      <c r="C196" s="6" t="s">
        <v>33</v>
      </c>
      <c r="D196" s="4"/>
      <c r="E196" s="4"/>
      <c r="F196" s="3">
        <f>SUM(F194:F195)</f>
        <v>170958.12</v>
      </c>
      <c r="G196" s="3">
        <f>SUM(G194:G195)</f>
        <v>159727.03</v>
      </c>
      <c r="H196" s="3">
        <f>SUM(H194:H195)</f>
        <v>0</v>
      </c>
      <c r="I196" s="3">
        <f>SUM(I194:I195)</f>
        <v>11231.09</v>
      </c>
      <c r="J196" s="3">
        <f>SUM(J194:J195)</f>
        <v>0</v>
      </c>
    </row>
    <row r="197" spans="1:10" ht="12.75">
      <c r="A197" s="4"/>
      <c r="B197" s="5"/>
      <c r="C197" s="5" t="s">
        <v>16</v>
      </c>
      <c r="D197" s="4"/>
      <c r="E197" s="4"/>
      <c r="F197" s="7">
        <v>18995.35</v>
      </c>
      <c r="G197" s="7">
        <v>4748.84</v>
      </c>
      <c r="H197" s="7">
        <v>4748.84</v>
      </c>
      <c r="I197" s="7">
        <v>4748.84</v>
      </c>
      <c r="J197" s="7">
        <v>4748.83</v>
      </c>
    </row>
    <row r="198" spans="1:10" ht="12.75">
      <c r="A198" s="4"/>
      <c r="B198" s="5"/>
      <c r="C198" s="8" t="s">
        <v>34</v>
      </c>
      <c r="D198" s="4"/>
      <c r="E198" s="4"/>
      <c r="F198" s="3">
        <f>F196+F197</f>
        <v>189953.47</v>
      </c>
      <c r="G198" s="3">
        <f>G196+G197</f>
        <v>164475.87</v>
      </c>
      <c r="H198" s="3">
        <f>H196+H197</f>
        <v>4748.84</v>
      </c>
      <c r="I198" s="3">
        <f>I196+I197</f>
        <v>15979.93</v>
      </c>
      <c r="J198" s="3">
        <f>J196+J197</f>
        <v>4748.83</v>
      </c>
    </row>
    <row r="199" spans="1:10" ht="12.75">
      <c r="A199" s="4">
        <v>24</v>
      </c>
      <c r="B199" s="5" t="s">
        <v>85</v>
      </c>
      <c r="C199" s="5" t="s">
        <v>13</v>
      </c>
      <c r="D199" s="4" t="s">
        <v>4</v>
      </c>
      <c r="E199" s="4">
        <v>50</v>
      </c>
      <c r="F199" s="4">
        <v>5121.61</v>
      </c>
      <c r="G199" s="4"/>
      <c r="H199" s="4"/>
      <c r="I199" s="4"/>
      <c r="J199" s="4">
        <f>F199</f>
        <v>5121.61</v>
      </c>
    </row>
    <row r="200" spans="1:10" ht="12.75">
      <c r="A200" s="4"/>
      <c r="B200" s="5"/>
      <c r="C200" s="5" t="s">
        <v>14</v>
      </c>
      <c r="D200" s="4" t="s">
        <v>5</v>
      </c>
      <c r="E200" s="4">
        <v>150</v>
      </c>
      <c r="F200" s="4">
        <v>62288.87</v>
      </c>
      <c r="G200" s="4"/>
      <c r="H200" s="4"/>
      <c r="I200" s="4"/>
      <c r="J200" s="4">
        <f>F200</f>
        <v>62288.87</v>
      </c>
    </row>
    <row r="201" spans="1:10" ht="12.75">
      <c r="A201" s="4"/>
      <c r="B201" s="5"/>
      <c r="C201" s="5" t="s">
        <v>40</v>
      </c>
      <c r="D201" s="4" t="s">
        <v>32</v>
      </c>
      <c r="E201" s="4">
        <v>150</v>
      </c>
      <c r="F201" s="4">
        <v>75406.73</v>
      </c>
      <c r="G201" s="4"/>
      <c r="H201" s="4">
        <f>F201</f>
        <v>75406.73</v>
      </c>
      <c r="I201" s="4"/>
      <c r="J201" s="4"/>
    </row>
    <row r="202" spans="1:10" ht="12.75">
      <c r="A202" s="4"/>
      <c r="B202" s="5"/>
      <c r="C202" s="5" t="s">
        <v>7</v>
      </c>
      <c r="D202" s="4" t="s">
        <v>4</v>
      </c>
      <c r="E202" s="4">
        <v>100</v>
      </c>
      <c r="F202" s="4">
        <v>27210.78</v>
      </c>
      <c r="G202" s="4"/>
      <c r="H202" s="4"/>
      <c r="I202" s="4">
        <f>F202</f>
        <v>27210.78</v>
      </c>
      <c r="J202" s="4"/>
    </row>
    <row r="203" spans="1:10" ht="12.75">
      <c r="A203" s="4"/>
      <c r="B203" s="5"/>
      <c r="C203" s="6" t="s">
        <v>33</v>
      </c>
      <c r="D203" s="4"/>
      <c r="E203" s="4"/>
      <c r="F203" s="3">
        <f>SUM(F199:F202)</f>
        <v>170027.99</v>
      </c>
      <c r="G203" s="3">
        <f>SUM(G199:G202)</f>
        <v>0</v>
      </c>
      <c r="H203" s="3">
        <f>SUM(H199:H202)</f>
        <v>75406.73</v>
      </c>
      <c r="I203" s="3">
        <f>SUM(I199:I202)</f>
        <v>27210.78</v>
      </c>
      <c r="J203" s="3">
        <f>SUM(J199:J202)</f>
        <v>67410.48</v>
      </c>
    </row>
    <row r="204" spans="1:10" ht="12.75">
      <c r="A204" s="4"/>
      <c r="B204" s="5"/>
      <c r="C204" s="5" t="s">
        <v>16</v>
      </c>
      <c r="D204" s="4"/>
      <c r="E204" s="4"/>
      <c r="F204" s="7">
        <v>18892</v>
      </c>
      <c r="G204" s="7">
        <v>4723</v>
      </c>
      <c r="H204" s="7">
        <v>4723</v>
      </c>
      <c r="I204" s="7">
        <v>4723</v>
      </c>
      <c r="J204" s="7">
        <v>4723</v>
      </c>
    </row>
    <row r="205" spans="1:10" ht="12.75">
      <c r="A205" s="4"/>
      <c r="B205" s="5"/>
      <c r="C205" s="8" t="s">
        <v>34</v>
      </c>
      <c r="D205" s="4"/>
      <c r="E205" s="4"/>
      <c r="F205" s="3">
        <f>F203+F204</f>
        <v>188919.99</v>
      </c>
      <c r="G205" s="3">
        <f>G203+G204</f>
        <v>4723</v>
      </c>
      <c r="H205" s="3">
        <f>H203+H204</f>
        <v>80129.73</v>
      </c>
      <c r="I205" s="3">
        <f>I203+I204</f>
        <v>31933.78</v>
      </c>
      <c r="J205" s="3">
        <f>J203+J204</f>
        <v>72133.48</v>
      </c>
    </row>
    <row r="206" spans="1:10" ht="24">
      <c r="A206" s="4">
        <v>25</v>
      </c>
      <c r="B206" s="5" t="s">
        <v>86</v>
      </c>
      <c r="C206" s="9" t="s">
        <v>37</v>
      </c>
      <c r="D206" s="4" t="s">
        <v>5</v>
      </c>
      <c r="E206" s="4">
        <v>36</v>
      </c>
      <c r="F206" s="4">
        <v>31151.59</v>
      </c>
      <c r="G206" s="4">
        <f>F206</f>
        <v>31151.59</v>
      </c>
      <c r="H206" s="4"/>
      <c r="I206" s="4"/>
      <c r="J206" s="4"/>
    </row>
    <row r="207" spans="1:10" ht="12.75">
      <c r="A207" s="4"/>
      <c r="B207" s="5"/>
      <c r="C207" s="5" t="s">
        <v>14</v>
      </c>
      <c r="D207" s="4" t="s">
        <v>5</v>
      </c>
      <c r="E207" s="4">
        <v>96</v>
      </c>
      <c r="F207" s="4">
        <v>40883.31</v>
      </c>
      <c r="G207" s="4">
        <f>F207</f>
        <v>40883.31</v>
      </c>
      <c r="H207" s="4"/>
      <c r="I207" s="4"/>
      <c r="J207" s="4"/>
    </row>
    <row r="208" spans="1:10" ht="12.75">
      <c r="A208" s="4"/>
      <c r="B208" s="5"/>
      <c r="C208" s="5" t="s">
        <v>7</v>
      </c>
      <c r="D208" s="4" t="s">
        <v>4</v>
      </c>
      <c r="E208" s="4">
        <v>50</v>
      </c>
      <c r="F208" s="4">
        <v>13605.42</v>
      </c>
      <c r="G208" s="4"/>
      <c r="H208" s="4">
        <f>F208</f>
        <v>13605.42</v>
      </c>
      <c r="I208" s="4"/>
      <c r="J208" s="4"/>
    </row>
    <row r="209" spans="1:10" ht="12.75">
      <c r="A209" s="4"/>
      <c r="B209" s="5"/>
      <c r="C209" s="6" t="s">
        <v>33</v>
      </c>
      <c r="D209" s="4"/>
      <c r="E209" s="4"/>
      <c r="F209" s="3">
        <f>SUM(F206:F208)</f>
        <v>85640.31999999999</v>
      </c>
      <c r="G209" s="3">
        <f>SUM(G206:G208)</f>
        <v>72034.9</v>
      </c>
      <c r="H209" s="3">
        <f>SUM(H206:H208)</f>
        <v>13605.42</v>
      </c>
      <c r="I209" s="3">
        <f>SUM(I206:I208)</f>
        <v>0</v>
      </c>
      <c r="J209" s="3">
        <f>SUM(J206:J208)</f>
        <v>0</v>
      </c>
    </row>
    <row r="210" spans="1:10" ht="12.75">
      <c r="A210" s="4"/>
      <c r="B210" s="5"/>
      <c r="C210" s="5" t="s">
        <v>16</v>
      </c>
      <c r="D210" s="4"/>
      <c r="E210" s="4"/>
      <c r="F210" s="7">
        <v>9515.59</v>
      </c>
      <c r="G210" s="7">
        <v>2378.9</v>
      </c>
      <c r="H210" s="7">
        <v>2378.9</v>
      </c>
      <c r="I210" s="7">
        <v>2378.9</v>
      </c>
      <c r="J210" s="7">
        <v>2378.89</v>
      </c>
    </row>
    <row r="211" spans="1:10" ht="12.75">
      <c r="A211" s="4"/>
      <c r="B211" s="5"/>
      <c r="C211" s="8" t="s">
        <v>34</v>
      </c>
      <c r="D211" s="4"/>
      <c r="E211" s="4"/>
      <c r="F211" s="3">
        <f>F209+F210</f>
        <v>95155.90999999999</v>
      </c>
      <c r="G211" s="3">
        <f>G209+G210</f>
        <v>74413.79999999999</v>
      </c>
      <c r="H211" s="3">
        <f>H209+H210</f>
        <v>15984.32</v>
      </c>
      <c r="I211" s="3">
        <f>I209+I210</f>
        <v>2378.9</v>
      </c>
      <c r="J211" s="3">
        <f>J209+J210</f>
        <v>2378.89</v>
      </c>
    </row>
    <row r="212" spans="1:10" ht="24">
      <c r="A212" s="4">
        <v>26</v>
      </c>
      <c r="B212" s="5" t="s">
        <v>87</v>
      </c>
      <c r="C212" s="9" t="s">
        <v>36</v>
      </c>
      <c r="D212" s="4" t="s">
        <v>5</v>
      </c>
      <c r="E212" s="4">
        <v>64</v>
      </c>
      <c r="F212" s="4">
        <v>49596.53</v>
      </c>
      <c r="G212" s="4"/>
      <c r="H212" s="4">
        <f>F212</f>
        <v>49596.53</v>
      </c>
      <c r="I212" s="4"/>
      <c r="J212" s="4"/>
    </row>
    <row r="213" spans="1:10" ht="24">
      <c r="A213" s="4"/>
      <c r="B213" s="5"/>
      <c r="C213" s="9" t="s">
        <v>37</v>
      </c>
      <c r="D213" s="4" t="s">
        <v>5</v>
      </c>
      <c r="E213" s="4">
        <v>20</v>
      </c>
      <c r="F213" s="4">
        <v>17306.4</v>
      </c>
      <c r="G213" s="4"/>
      <c r="H213" s="4"/>
      <c r="I213" s="4"/>
      <c r="J213" s="4">
        <f>F213</f>
        <v>17306.4</v>
      </c>
    </row>
    <row r="214" spans="1:10" ht="12.75">
      <c r="A214" s="4"/>
      <c r="B214" s="5"/>
      <c r="C214" s="5" t="s">
        <v>13</v>
      </c>
      <c r="D214" s="4" t="s">
        <v>4</v>
      </c>
      <c r="E214" s="4">
        <v>100</v>
      </c>
      <c r="F214" s="4">
        <v>20392.73</v>
      </c>
      <c r="G214" s="4"/>
      <c r="H214" s="4"/>
      <c r="I214" s="4"/>
      <c r="J214" s="4">
        <f>F214</f>
        <v>20392.73</v>
      </c>
    </row>
    <row r="215" spans="1:10" ht="12.75">
      <c r="A215" s="4"/>
      <c r="B215" s="5"/>
      <c r="C215" s="5" t="s">
        <v>44</v>
      </c>
      <c r="D215" s="4" t="s">
        <v>32</v>
      </c>
      <c r="E215" s="4">
        <v>1899.79</v>
      </c>
      <c r="F215" s="4">
        <v>140584.45</v>
      </c>
      <c r="G215" s="4">
        <f>F215</f>
        <v>140584.45</v>
      </c>
      <c r="H215" s="4"/>
      <c r="I215" s="4"/>
      <c r="J215" s="4"/>
    </row>
    <row r="216" spans="1:10" ht="12.75">
      <c r="A216" s="4"/>
      <c r="B216" s="5"/>
      <c r="C216" s="5" t="s">
        <v>62</v>
      </c>
      <c r="D216" s="4" t="s">
        <v>32</v>
      </c>
      <c r="E216" s="4">
        <v>120</v>
      </c>
      <c r="F216" s="4">
        <v>49489.35</v>
      </c>
      <c r="G216" s="4"/>
      <c r="H216" s="4"/>
      <c r="I216" s="4">
        <f>F216</f>
        <v>49489.35</v>
      </c>
      <c r="J216" s="4"/>
    </row>
    <row r="217" spans="1:10" ht="12.75">
      <c r="A217" s="4"/>
      <c r="B217" s="5"/>
      <c r="C217" s="6" t="s">
        <v>33</v>
      </c>
      <c r="D217" s="4"/>
      <c r="E217" s="4"/>
      <c r="F217" s="3">
        <f>SUM(F212:F216)</f>
        <v>277369.45999999996</v>
      </c>
      <c r="G217" s="3">
        <f>SUM(G212:G216)</f>
        <v>140584.45</v>
      </c>
      <c r="H217" s="3">
        <f>SUM(H212:H216)</f>
        <v>49596.53</v>
      </c>
      <c r="I217" s="3">
        <f>SUM(I212:I216)</f>
        <v>49489.35</v>
      </c>
      <c r="J217" s="3">
        <f>SUM(J212:J216)</f>
        <v>37699.130000000005</v>
      </c>
    </row>
    <row r="218" spans="1:10" ht="12.75">
      <c r="A218" s="4"/>
      <c r="B218" s="5"/>
      <c r="C218" s="5" t="s">
        <v>16</v>
      </c>
      <c r="D218" s="4"/>
      <c r="E218" s="4"/>
      <c r="F218" s="7">
        <v>30818.83</v>
      </c>
      <c r="G218" s="7">
        <v>7704.71</v>
      </c>
      <c r="H218" s="7">
        <v>7704.71</v>
      </c>
      <c r="I218" s="7">
        <v>7704.71</v>
      </c>
      <c r="J218" s="7">
        <v>7704.7</v>
      </c>
    </row>
    <row r="219" spans="1:10" ht="12.75">
      <c r="A219" s="4"/>
      <c r="B219" s="5"/>
      <c r="C219" s="8" t="s">
        <v>34</v>
      </c>
      <c r="D219" s="4"/>
      <c r="E219" s="4"/>
      <c r="F219" s="3">
        <f>F217+F218</f>
        <v>308188.29</v>
      </c>
      <c r="G219" s="3">
        <f>G217+G218</f>
        <v>148289.16</v>
      </c>
      <c r="H219" s="3">
        <f>H217+H218</f>
        <v>57301.24</v>
      </c>
      <c r="I219" s="3">
        <f>I217+I218</f>
        <v>57194.06</v>
      </c>
      <c r="J219" s="3">
        <f>J217+J218</f>
        <v>45403.83</v>
      </c>
    </row>
    <row r="220" spans="1:10" ht="12.75">
      <c r="A220" s="10">
        <v>27</v>
      </c>
      <c r="B220" s="13" t="s">
        <v>88</v>
      </c>
      <c r="C220" s="5" t="s">
        <v>44</v>
      </c>
      <c r="D220" s="4" t="s">
        <v>32</v>
      </c>
      <c r="E220" s="4">
        <v>1436.9</v>
      </c>
      <c r="F220" s="4">
        <v>103455.93</v>
      </c>
      <c r="G220" s="4"/>
      <c r="H220" s="4"/>
      <c r="I220" s="4"/>
      <c r="J220" s="4">
        <f>F220</f>
        <v>103455.93</v>
      </c>
    </row>
    <row r="221" spans="1:10" ht="12.75">
      <c r="A221" s="11"/>
      <c r="B221" s="14"/>
      <c r="C221" s="6" t="s">
        <v>33</v>
      </c>
      <c r="D221" s="4"/>
      <c r="E221" s="4"/>
      <c r="F221" s="3">
        <f>SUM(F220:F220)</f>
        <v>103455.93</v>
      </c>
      <c r="G221" s="3">
        <f>SUM(G220:G220)</f>
        <v>0</v>
      </c>
      <c r="H221" s="3">
        <f>SUM(H220:H220)</f>
        <v>0</v>
      </c>
      <c r="I221" s="3">
        <f>SUM(I220:I220)</f>
        <v>0</v>
      </c>
      <c r="J221" s="3">
        <f>SUM(J220:J220)</f>
        <v>103455.93</v>
      </c>
    </row>
    <row r="222" spans="1:10" ht="12.75">
      <c r="A222" s="12"/>
      <c r="B222" s="15"/>
      <c r="C222" s="5" t="s">
        <v>16</v>
      </c>
      <c r="D222" s="4"/>
      <c r="E222" s="4"/>
      <c r="F222" s="7">
        <v>11495.1</v>
      </c>
      <c r="G222" s="7">
        <v>2873.78</v>
      </c>
      <c r="H222" s="7">
        <v>2873.78</v>
      </c>
      <c r="I222" s="7">
        <v>2873.77</v>
      </c>
      <c r="J222" s="7">
        <v>2873.77</v>
      </c>
    </row>
    <row r="223" spans="1:10" ht="12.75">
      <c r="A223" s="4"/>
      <c r="B223" s="5"/>
      <c r="C223" s="8" t="s">
        <v>34</v>
      </c>
      <c r="D223" s="4"/>
      <c r="E223" s="4"/>
      <c r="F223" s="3">
        <f>F221+F222</f>
        <v>114951.03</v>
      </c>
      <c r="G223" s="3">
        <f>G221+G222</f>
        <v>2873.78</v>
      </c>
      <c r="H223" s="3">
        <f>H221+H222</f>
        <v>2873.78</v>
      </c>
      <c r="I223" s="3">
        <f>I221+I222</f>
        <v>2873.77</v>
      </c>
      <c r="J223" s="3">
        <f>J221+J222</f>
        <v>106329.7</v>
      </c>
    </row>
    <row r="224" spans="1:10" ht="12.75">
      <c r="A224" s="10">
        <v>28</v>
      </c>
      <c r="B224" s="13" t="s">
        <v>89</v>
      </c>
      <c r="C224" s="5" t="s">
        <v>6</v>
      </c>
      <c r="D224" s="4" t="s">
        <v>32</v>
      </c>
      <c r="E224" s="4">
        <v>60</v>
      </c>
      <c r="F224" s="4">
        <v>25605.6</v>
      </c>
      <c r="G224" s="4"/>
      <c r="H224" s="4"/>
      <c r="I224" s="4">
        <f>F224</f>
        <v>25605.6</v>
      </c>
      <c r="J224" s="4"/>
    </row>
    <row r="225" spans="1:10" ht="12.75">
      <c r="A225" s="11"/>
      <c r="B225" s="14"/>
      <c r="C225" s="5" t="s">
        <v>44</v>
      </c>
      <c r="D225" s="4" t="s">
        <v>32</v>
      </c>
      <c r="E225" s="4">
        <v>244.5</v>
      </c>
      <c r="F225" s="4">
        <v>27579.36</v>
      </c>
      <c r="G225" s="4"/>
      <c r="H225" s="4">
        <f>F225</f>
        <v>27579.36</v>
      </c>
      <c r="I225" s="4"/>
      <c r="J225" s="4"/>
    </row>
    <row r="226" spans="1:10" ht="12.75">
      <c r="A226" s="11"/>
      <c r="B226" s="14"/>
      <c r="C226" s="5" t="s">
        <v>62</v>
      </c>
      <c r="D226" s="4" t="s">
        <v>32</v>
      </c>
      <c r="E226" s="4">
        <v>83.1</v>
      </c>
      <c r="F226" s="4">
        <v>34289.4</v>
      </c>
      <c r="G226" s="4"/>
      <c r="H226" s="4"/>
      <c r="I226" s="4">
        <f>F226</f>
        <v>34289.4</v>
      </c>
      <c r="J226" s="4">
        <f>SUM(J224:J225)</f>
        <v>0</v>
      </c>
    </row>
    <row r="227" spans="1:10" ht="12.75">
      <c r="A227" s="11"/>
      <c r="B227" s="14"/>
      <c r="C227" s="6" t="s">
        <v>33</v>
      </c>
      <c r="D227" s="4"/>
      <c r="E227" s="4"/>
      <c r="F227" s="3">
        <f>SUM(F224:F226)</f>
        <v>87474.36</v>
      </c>
      <c r="G227" s="3">
        <f>SUM(G224:G226)</f>
        <v>0</v>
      </c>
      <c r="H227" s="3">
        <f>SUM(H224:H226)</f>
        <v>27579.36</v>
      </c>
      <c r="I227" s="3">
        <f>SUM(I224:I226)</f>
        <v>59895</v>
      </c>
      <c r="J227" s="3">
        <f>SUM(J224:J226)</f>
        <v>0</v>
      </c>
    </row>
    <row r="228" spans="1:10" ht="12.75">
      <c r="A228" s="12"/>
      <c r="B228" s="15"/>
      <c r="C228" s="5" t="s">
        <v>16</v>
      </c>
      <c r="D228" s="4"/>
      <c r="E228" s="4">
        <v>0.1</v>
      </c>
      <c r="F228" s="7">
        <v>9719.37</v>
      </c>
      <c r="G228" s="7">
        <v>2429.84</v>
      </c>
      <c r="H228" s="7">
        <v>2429.84</v>
      </c>
      <c r="I228" s="7">
        <v>2429.84</v>
      </c>
      <c r="J228" s="7">
        <v>2429.85</v>
      </c>
    </row>
    <row r="229" spans="1:10" ht="12.75">
      <c r="A229" s="4"/>
      <c r="B229" s="5"/>
      <c r="C229" s="8" t="s">
        <v>34</v>
      </c>
      <c r="D229" s="4"/>
      <c r="E229" s="4"/>
      <c r="F229" s="3">
        <f>F227+F228</f>
        <v>97193.73</v>
      </c>
      <c r="G229" s="3">
        <f>G227+G228</f>
        <v>2429.84</v>
      </c>
      <c r="H229" s="3">
        <f>H227+H228</f>
        <v>30009.2</v>
      </c>
      <c r="I229" s="3">
        <f>I227+I228</f>
        <v>62324.84</v>
      </c>
      <c r="J229" s="3">
        <f>J227+J228</f>
        <v>2429.85</v>
      </c>
    </row>
    <row r="230" spans="1:10" ht="24">
      <c r="A230" s="10">
        <v>29</v>
      </c>
      <c r="B230" s="13" t="s">
        <v>90</v>
      </c>
      <c r="C230" s="9" t="s">
        <v>9</v>
      </c>
      <c r="D230" s="4" t="s">
        <v>5</v>
      </c>
      <c r="E230" s="4">
        <v>60</v>
      </c>
      <c r="F230" s="4">
        <v>20180.14</v>
      </c>
      <c r="G230" s="4"/>
      <c r="H230" s="4"/>
      <c r="I230" s="4">
        <f>F230</f>
        <v>20180.14</v>
      </c>
      <c r="J230" s="4"/>
    </row>
    <row r="231" spans="1:10" ht="12.75">
      <c r="A231" s="11"/>
      <c r="B231" s="14"/>
      <c r="C231" s="5" t="s">
        <v>8</v>
      </c>
      <c r="D231" s="4" t="s">
        <v>4</v>
      </c>
      <c r="E231" s="4">
        <v>89.2</v>
      </c>
      <c r="F231" s="4">
        <v>38997.07</v>
      </c>
      <c r="G231" s="4"/>
      <c r="H231" s="4"/>
      <c r="I231" s="4">
        <f>F231</f>
        <v>38997.07</v>
      </c>
      <c r="J231" s="4"/>
    </row>
    <row r="232" spans="1:10" ht="12.75">
      <c r="A232" s="11"/>
      <c r="B232" s="14"/>
      <c r="C232" s="5" t="s">
        <v>62</v>
      </c>
      <c r="D232" s="4" t="s">
        <v>32</v>
      </c>
      <c r="E232" s="4">
        <v>10</v>
      </c>
      <c r="F232" s="4">
        <v>3800.05</v>
      </c>
      <c r="G232" s="4"/>
      <c r="H232" s="4">
        <f>F232</f>
        <v>3800.05</v>
      </c>
      <c r="I232" s="4"/>
      <c r="J232" s="4"/>
    </row>
    <row r="233" spans="1:10" ht="12.75">
      <c r="A233" s="11"/>
      <c r="B233" s="14"/>
      <c r="C233" s="6" t="s">
        <v>33</v>
      </c>
      <c r="D233" s="4"/>
      <c r="E233" s="4"/>
      <c r="F233" s="3">
        <f>SUM(F230:F232)</f>
        <v>62977.26</v>
      </c>
      <c r="G233" s="3">
        <f>SUM(G230:G232)</f>
        <v>0</v>
      </c>
      <c r="H233" s="3">
        <f>SUM(H230:H232)</f>
        <v>3800.05</v>
      </c>
      <c r="I233" s="3">
        <f>SUM(I230:I232)</f>
        <v>59177.21</v>
      </c>
      <c r="J233" s="3">
        <f>SUM(J230:J232)</f>
        <v>0</v>
      </c>
    </row>
    <row r="234" spans="1:10" ht="12.75">
      <c r="A234" s="12"/>
      <c r="B234" s="15"/>
      <c r="C234" s="5" t="s">
        <v>16</v>
      </c>
      <c r="D234" s="4"/>
      <c r="E234" s="4"/>
      <c r="F234" s="7">
        <v>6997.47</v>
      </c>
      <c r="G234" s="7">
        <v>1749.37</v>
      </c>
      <c r="H234" s="7">
        <v>1749.37</v>
      </c>
      <c r="I234" s="7">
        <v>1749.37</v>
      </c>
      <c r="J234" s="7">
        <v>1749.36</v>
      </c>
    </row>
    <row r="235" spans="1:10" ht="12.75">
      <c r="A235" s="4"/>
      <c r="B235" s="5"/>
      <c r="C235" s="8" t="s">
        <v>34</v>
      </c>
      <c r="D235" s="4"/>
      <c r="E235" s="4"/>
      <c r="F235" s="3">
        <f>F233+F234</f>
        <v>69974.73</v>
      </c>
      <c r="G235" s="3">
        <f>G233+G234</f>
        <v>1749.37</v>
      </c>
      <c r="H235" s="3">
        <f>H233+H234</f>
        <v>5549.42</v>
      </c>
      <c r="I235" s="3">
        <f>I233+I234</f>
        <v>60926.58</v>
      </c>
      <c r="J235" s="3">
        <f>J233+J234</f>
        <v>1749.36</v>
      </c>
    </row>
    <row r="236" spans="1:10" ht="24">
      <c r="A236" s="10">
        <v>30</v>
      </c>
      <c r="B236" s="13" t="s">
        <v>91</v>
      </c>
      <c r="C236" s="9" t="s">
        <v>9</v>
      </c>
      <c r="D236" s="4" t="s">
        <v>5</v>
      </c>
      <c r="E236" s="4">
        <v>45</v>
      </c>
      <c r="F236" s="4">
        <v>15136.06</v>
      </c>
      <c r="G236" s="4"/>
      <c r="H236" s="4"/>
      <c r="I236" s="4">
        <f>F236</f>
        <v>15136.06</v>
      </c>
      <c r="J236" s="4"/>
    </row>
    <row r="237" spans="1:10" ht="12.75">
      <c r="A237" s="11"/>
      <c r="B237" s="14"/>
      <c r="C237" s="5" t="s">
        <v>8</v>
      </c>
      <c r="D237" s="4" t="s">
        <v>4</v>
      </c>
      <c r="E237" s="4">
        <v>7.3</v>
      </c>
      <c r="F237" s="4">
        <v>3450.38</v>
      </c>
      <c r="G237" s="4"/>
      <c r="H237" s="4"/>
      <c r="I237" s="4">
        <f>F237</f>
        <v>3450.38</v>
      </c>
      <c r="J237" s="4"/>
    </row>
    <row r="238" spans="1:10" ht="12.75">
      <c r="A238" s="11"/>
      <c r="B238" s="14"/>
      <c r="C238" s="6" t="s">
        <v>33</v>
      </c>
      <c r="D238" s="4"/>
      <c r="E238" s="4"/>
      <c r="F238" s="3">
        <f>SUM(F236:F237)</f>
        <v>18586.44</v>
      </c>
      <c r="G238" s="3">
        <f>SUM(G236:G237)</f>
        <v>0</v>
      </c>
      <c r="H238" s="3">
        <f>SUM(H236:H237)</f>
        <v>0</v>
      </c>
      <c r="I238" s="3">
        <f>SUM(I236:I237)</f>
        <v>18586.44</v>
      </c>
      <c r="J238" s="3">
        <f>SUM(J236:J237)</f>
        <v>0</v>
      </c>
    </row>
    <row r="239" spans="1:10" ht="12.75">
      <c r="A239" s="12"/>
      <c r="B239" s="15"/>
      <c r="C239" s="5" t="s">
        <v>16</v>
      </c>
      <c r="D239" s="4"/>
      <c r="E239" s="4"/>
      <c r="F239" s="7">
        <v>2065.16</v>
      </c>
      <c r="G239" s="7">
        <v>516.29</v>
      </c>
      <c r="H239" s="7">
        <v>516.29</v>
      </c>
      <c r="I239" s="7">
        <v>516.29</v>
      </c>
      <c r="J239" s="7">
        <v>516.29</v>
      </c>
    </row>
    <row r="240" spans="1:10" ht="12.75">
      <c r="A240" s="4"/>
      <c r="B240" s="5"/>
      <c r="C240" s="8" t="s">
        <v>34</v>
      </c>
      <c r="D240" s="4"/>
      <c r="E240" s="4"/>
      <c r="F240" s="3">
        <f>F238+F239</f>
        <v>20651.6</v>
      </c>
      <c r="G240" s="3">
        <f>G238+G239</f>
        <v>516.29</v>
      </c>
      <c r="H240" s="3">
        <f>H238+H239</f>
        <v>516.29</v>
      </c>
      <c r="I240" s="3">
        <f>I238+I239</f>
        <v>19102.73</v>
      </c>
      <c r="J240" s="3">
        <f>J238+J239</f>
        <v>516.29</v>
      </c>
    </row>
    <row r="241" spans="1:10" ht="24">
      <c r="A241" s="10">
        <v>31</v>
      </c>
      <c r="B241" s="13" t="s">
        <v>92</v>
      </c>
      <c r="C241" s="9" t="s">
        <v>9</v>
      </c>
      <c r="D241" s="4" t="s">
        <v>5</v>
      </c>
      <c r="E241" s="4">
        <v>45</v>
      </c>
      <c r="F241" s="4">
        <v>15136.06</v>
      </c>
      <c r="G241" s="4"/>
      <c r="H241" s="4"/>
      <c r="I241" s="4">
        <f>F241</f>
        <v>15136.06</v>
      </c>
      <c r="J241" s="4"/>
    </row>
    <row r="242" spans="1:10" ht="12.75">
      <c r="A242" s="11"/>
      <c r="B242" s="14"/>
      <c r="C242" s="5" t="s">
        <v>8</v>
      </c>
      <c r="D242" s="4" t="s">
        <v>4</v>
      </c>
      <c r="E242" s="4">
        <v>7.3</v>
      </c>
      <c r="F242" s="4">
        <v>3450.38</v>
      </c>
      <c r="G242" s="4"/>
      <c r="H242" s="4"/>
      <c r="I242" s="4">
        <f>F242</f>
        <v>3450.38</v>
      </c>
      <c r="J242" s="4"/>
    </row>
    <row r="243" spans="1:10" ht="12.75">
      <c r="A243" s="11"/>
      <c r="B243" s="14"/>
      <c r="C243" s="5" t="s">
        <v>6</v>
      </c>
      <c r="D243" s="4" t="s">
        <v>32</v>
      </c>
      <c r="E243" s="4">
        <v>50</v>
      </c>
      <c r="F243" s="4">
        <v>21337.95</v>
      </c>
      <c r="G243" s="4"/>
      <c r="H243" s="4">
        <f>F243</f>
        <v>21337.95</v>
      </c>
      <c r="I243" s="4"/>
      <c r="J243" s="4"/>
    </row>
    <row r="244" spans="1:10" ht="12.75">
      <c r="A244" s="11"/>
      <c r="B244" s="14"/>
      <c r="C244" s="5" t="s">
        <v>62</v>
      </c>
      <c r="D244" s="4" t="s">
        <v>32</v>
      </c>
      <c r="E244" s="4">
        <v>11.4</v>
      </c>
      <c r="F244" s="4">
        <v>4339.09</v>
      </c>
      <c r="G244" s="4"/>
      <c r="H244" s="4"/>
      <c r="I244" s="4">
        <f>F244</f>
        <v>4339.09</v>
      </c>
      <c r="J244" s="4"/>
    </row>
    <row r="245" spans="1:10" ht="12.75">
      <c r="A245" s="11"/>
      <c r="B245" s="14"/>
      <c r="C245" s="6" t="s">
        <v>33</v>
      </c>
      <c r="D245" s="4"/>
      <c r="E245" s="4"/>
      <c r="F245" s="3">
        <f>SUM(F241:F244)</f>
        <v>44263.479999999996</v>
      </c>
      <c r="G245" s="3">
        <f>SUM(G241:G244)</f>
        <v>0</v>
      </c>
      <c r="H245" s="3">
        <f>SUM(H241:H244)</f>
        <v>21337.95</v>
      </c>
      <c r="I245" s="3">
        <f>SUM(I241:I244)</f>
        <v>22925.53</v>
      </c>
      <c r="J245" s="3">
        <f>SUM(J241:J244)</f>
        <v>0</v>
      </c>
    </row>
    <row r="246" spans="1:10" ht="12.75">
      <c r="A246" s="12"/>
      <c r="B246" s="15"/>
      <c r="C246" s="5" t="s">
        <v>16</v>
      </c>
      <c r="D246" s="4"/>
      <c r="E246" s="4"/>
      <c r="F246" s="7">
        <v>4918.16</v>
      </c>
      <c r="G246" s="7">
        <v>1229.54</v>
      </c>
      <c r="H246" s="7">
        <v>1229.54</v>
      </c>
      <c r="I246" s="7">
        <v>1229.54</v>
      </c>
      <c r="J246" s="7">
        <v>1229.54</v>
      </c>
    </row>
    <row r="247" spans="1:10" ht="12.75">
      <c r="A247" s="4"/>
      <c r="B247" s="5"/>
      <c r="C247" s="8" t="s">
        <v>34</v>
      </c>
      <c r="D247" s="4"/>
      <c r="E247" s="4"/>
      <c r="F247" s="3">
        <f>F245+F246</f>
        <v>49181.64</v>
      </c>
      <c r="G247" s="3">
        <f>G245+G246</f>
        <v>1229.54</v>
      </c>
      <c r="H247" s="3">
        <f>H245+H246</f>
        <v>22567.49</v>
      </c>
      <c r="I247" s="3">
        <f>I245+I246</f>
        <v>24155.07</v>
      </c>
      <c r="J247" s="3">
        <f>J245+J246</f>
        <v>1229.54</v>
      </c>
    </row>
    <row r="248" spans="1:10" ht="12.75">
      <c r="A248" s="10">
        <v>32</v>
      </c>
      <c r="B248" s="13" t="s">
        <v>93</v>
      </c>
      <c r="C248" s="5" t="s">
        <v>12</v>
      </c>
      <c r="D248" s="4" t="s">
        <v>4</v>
      </c>
      <c r="E248" s="4">
        <v>10</v>
      </c>
      <c r="F248" s="4">
        <v>8529.76</v>
      </c>
      <c r="G248" s="4"/>
      <c r="H248" s="4"/>
      <c r="I248" s="4">
        <f>F248</f>
        <v>8529.76</v>
      </c>
      <c r="J248" s="4"/>
    </row>
    <row r="249" spans="1:10" ht="12.75">
      <c r="A249" s="11"/>
      <c r="B249" s="14"/>
      <c r="C249" s="5" t="s">
        <v>6</v>
      </c>
      <c r="D249" s="4" t="s">
        <v>32</v>
      </c>
      <c r="E249" s="4">
        <v>40</v>
      </c>
      <c r="F249" s="4">
        <v>17070.41</v>
      </c>
      <c r="G249" s="4"/>
      <c r="H249" s="4">
        <f>F249</f>
        <v>17070.41</v>
      </c>
      <c r="I249" s="4"/>
      <c r="J249" s="4"/>
    </row>
    <row r="250" spans="1:10" ht="12.75">
      <c r="A250" s="11"/>
      <c r="B250" s="14"/>
      <c r="C250" s="5" t="s">
        <v>94</v>
      </c>
      <c r="D250" s="4" t="s">
        <v>68</v>
      </c>
      <c r="E250" s="4">
        <v>2</v>
      </c>
      <c r="F250" s="4">
        <v>13382.87</v>
      </c>
      <c r="G250" s="4"/>
      <c r="H250" s="4"/>
      <c r="I250" s="4">
        <f>F250</f>
        <v>13382.87</v>
      </c>
      <c r="J250" s="4"/>
    </row>
    <row r="251" spans="1:10" ht="12.75">
      <c r="A251" s="11"/>
      <c r="B251" s="14"/>
      <c r="C251" s="5" t="s">
        <v>62</v>
      </c>
      <c r="D251" s="4" t="s">
        <v>32</v>
      </c>
      <c r="E251" s="4">
        <v>21.2</v>
      </c>
      <c r="F251" s="4">
        <v>8041.07</v>
      </c>
      <c r="G251" s="4"/>
      <c r="H251" s="4">
        <f>F251</f>
        <v>8041.07</v>
      </c>
      <c r="I251" s="4"/>
      <c r="J251" s="4"/>
    </row>
    <row r="252" spans="1:10" ht="12.75">
      <c r="A252" s="11"/>
      <c r="B252" s="14"/>
      <c r="C252" s="6" t="s">
        <v>33</v>
      </c>
      <c r="D252" s="4"/>
      <c r="E252" s="4"/>
      <c r="F252" s="3">
        <f>SUM(F248:F251)</f>
        <v>47024.11</v>
      </c>
      <c r="G252" s="3">
        <f>SUM(G248:G251)</f>
        <v>0</v>
      </c>
      <c r="H252" s="3">
        <f>SUM(H248:H251)</f>
        <v>25111.48</v>
      </c>
      <c r="I252" s="3">
        <f>SUM(I248:I251)</f>
        <v>21912.63</v>
      </c>
      <c r="J252" s="3">
        <f>SUM(J248:J251)</f>
        <v>0</v>
      </c>
    </row>
    <row r="253" spans="1:10" ht="12.75">
      <c r="A253" s="12"/>
      <c r="B253" s="15"/>
      <c r="C253" s="5" t="s">
        <v>16</v>
      </c>
      <c r="D253" s="4"/>
      <c r="E253" s="4"/>
      <c r="F253" s="7">
        <v>5224.9</v>
      </c>
      <c r="G253" s="7">
        <v>1306.22</v>
      </c>
      <c r="H253" s="7">
        <v>1306.22</v>
      </c>
      <c r="I253" s="7">
        <v>1306.23</v>
      </c>
      <c r="J253" s="7">
        <v>1306.23</v>
      </c>
    </row>
    <row r="254" spans="1:10" ht="12.75">
      <c r="A254" s="4"/>
      <c r="B254" s="5"/>
      <c r="C254" s="8" t="s">
        <v>34</v>
      </c>
      <c r="D254" s="4"/>
      <c r="E254" s="4"/>
      <c r="F254" s="3">
        <f>F252+F253</f>
        <v>52249.01</v>
      </c>
      <c r="G254" s="3">
        <f>G252+G253</f>
        <v>1306.22</v>
      </c>
      <c r="H254" s="3">
        <f>H252+H253</f>
        <v>26417.7</v>
      </c>
      <c r="I254" s="3">
        <f>I252+I253</f>
        <v>23218.86</v>
      </c>
      <c r="J254" s="3">
        <f>J252+J253</f>
        <v>1306.23</v>
      </c>
    </row>
    <row r="255" spans="1:10" ht="24">
      <c r="A255" s="10">
        <v>33</v>
      </c>
      <c r="B255" s="13" t="s">
        <v>95</v>
      </c>
      <c r="C255" s="9" t="s">
        <v>11</v>
      </c>
      <c r="D255" s="4" t="s">
        <v>5</v>
      </c>
      <c r="E255" s="4">
        <v>1</v>
      </c>
      <c r="F255" s="4">
        <v>8751.99</v>
      </c>
      <c r="G255" s="4"/>
      <c r="H255" s="4"/>
      <c r="I255" s="4">
        <f>F255</f>
        <v>8751.99</v>
      </c>
      <c r="J255" s="4"/>
    </row>
    <row r="256" spans="1:10" ht="24">
      <c r="A256" s="11"/>
      <c r="B256" s="14"/>
      <c r="C256" s="9" t="s">
        <v>9</v>
      </c>
      <c r="D256" s="4" t="s">
        <v>5</v>
      </c>
      <c r="E256" s="4">
        <v>132</v>
      </c>
      <c r="F256" s="4">
        <v>50083.9</v>
      </c>
      <c r="G256" s="4"/>
      <c r="H256" s="4">
        <f>F256</f>
        <v>50083.9</v>
      </c>
      <c r="I256" s="4"/>
      <c r="J256" s="4"/>
    </row>
    <row r="257" spans="1:10" ht="12.75">
      <c r="A257" s="11"/>
      <c r="B257" s="14"/>
      <c r="C257" s="5" t="s">
        <v>12</v>
      </c>
      <c r="D257" s="4" t="s">
        <v>4</v>
      </c>
      <c r="E257" s="4">
        <v>20</v>
      </c>
      <c r="F257" s="4">
        <v>17059.5</v>
      </c>
      <c r="G257" s="4"/>
      <c r="H257" s="4"/>
      <c r="I257" s="4">
        <f>F257</f>
        <v>17059.5</v>
      </c>
      <c r="J257" s="4"/>
    </row>
    <row r="258" spans="1:10" ht="12.75">
      <c r="A258" s="11"/>
      <c r="B258" s="14"/>
      <c r="C258" s="5" t="s">
        <v>44</v>
      </c>
      <c r="D258" s="4" t="s">
        <v>32</v>
      </c>
      <c r="E258" s="4">
        <v>498.4</v>
      </c>
      <c r="F258" s="4">
        <v>53463.72</v>
      </c>
      <c r="G258" s="4"/>
      <c r="H258" s="4"/>
      <c r="I258" s="4"/>
      <c r="J258" s="4">
        <f>F258</f>
        <v>53463.72</v>
      </c>
    </row>
    <row r="259" spans="1:10" ht="12.75">
      <c r="A259" s="11"/>
      <c r="B259" s="14"/>
      <c r="C259" s="6" t="s">
        <v>33</v>
      </c>
      <c r="D259" s="4"/>
      <c r="E259" s="4"/>
      <c r="F259" s="3">
        <f>SUM(F255:F258)</f>
        <v>129359.11</v>
      </c>
      <c r="G259" s="3">
        <f>SUM(G255:G258)</f>
        <v>0</v>
      </c>
      <c r="H259" s="3">
        <f>SUM(H255:H258)</f>
        <v>50083.9</v>
      </c>
      <c r="I259" s="3">
        <f>SUM(I255:I258)</f>
        <v>25811.489999999998</v>
      </c>
      <c r="J259" s="3">
        <f>SUM(J255:J258)</f>
        <v>53463.72</v>
      </c>
    </row>
    <row r="260" spans="1:10" ht="12.75">
      <c r="A260" s="12"/>
      <c r="B260" s="15"/>
      <c r="C260" s="5" t="s">
        <v>16</v>
      </c>
      <c r="D260" s="4"/>
      <c r="E260" s="4"/>
      <c r="F260" s="7">
        <v>14373.23</v>
      </c>
      <c r="G260" s="7">
        <v>3593.31</v>
      </c>
      <c r="H260" s="7">
        <v>3593.31</v>
      </c>
      <c r="I260" s="7">
        <v>3593.31</v>
      </c>
      <c r="J260" s="7">
        <v>3593.3</v>
      </c>
    </row>
    <row r="261" spans="1:10" ht="12.75">
      <c r="A261" s="4"/>
      <c r="B261" s="5"/>
      <c r="C261" s="8" t="s">
        <v>34</v>
      </c>
      <c r="D261" s="4"/>
      <c r="E261" s="4"/>
      <c r="F261" s="3">
        <f>F259+F260</f>
        <v>143732.34</v>
      </c>
      <c r="G261" s="3">
        <f>G259+G260</f>
        <v>3593.31</v>
      </c>
      <c r="H261" s="3">
        <f>H259+H260</f>
        <v>53677.21</v>
      </c>
      <c r="I261" s="3">
        <f>I259+I260</f>
        <v>29404.8</v>
      </c>
      <c r="J261" s="3">
        <f>J259+J260</f>
        <v>57057.020000000004</v>
      </c>
    </row>
    <row r="262" spans="1:10" ht="12.75">
      <c r="A262" s="10">
        <v>34</v>
      </c>
      <c r="B262" s="13" t="s">
        <v>96</v>
      </c>
      <c r="C262" s="5" t="s">
        <v>10</v>
      </c>
      <c r="D262" s="4" t="s">
        <v>4</v>
      </c>
      <c r="E262" s="4">
        <v>30</v>
      </c>
      <c r="F262" s="4">
        <v>13042.16</v>
      </c>
      <c r="G262" s="4"/>
      <c r="H262" s="4"/>
      <c r="I262" s="4">
        <f>F262</f>
        <v>13042.16</v>
      </c>
      <c r="J262" s="4"/>
    </row>
    <row r="263" spans="1:10" ht="12.75">
      <c r="A263" s="11"/>
      <c r="B263" s="14"/>
      <c r="C263" s="5" t="s">
        <v>6</v>
      </c>
      <c r="D263" s="4" t="s">
        <v>32</v>
      </c>
      <c r="E263" s="4">
        <v>60</v>
      </c>
      <c r="F263" s="4">
        <v>25605.6</v>
      </c>
      <c r="G263" s="4"/>
      <c r="H263" s="4">
        <f>F263</f>
        <v>25605.6</v>
      </c>
      <c r="I263" s="4"/>
      <c r="J263" s="4"/>
    </row>
    <row r="264" spans="1:10" ht="12.75">
      <c r="A264" s="11"/>
      <c r="B264" s="14"/>
      <c r="C264" s="5" t="s">
        <v>3</v>
      </c>
      <c r="D264" s="4" t="s">
        <v>32</v>
      </c>
      <c r="E264" s="4">
        <v>72</v>
      </c>
      <c r="F264" s="4">
        <v>11391.66</v>
      </c>
      <c r="G264" s="4"/>
      <c r="H264" s="4"/>
      <c r="I264" s="4">
        <f>F264</f>
        <v>11391.66</v>
      </c>
      <c r="J264" s="4"/>
    </row>
    <row r="265" spans="1:10" ht="12.75">
      <c r="A265" s="11"/>
      <c r="B265" s="14"/>
      <c r="C265" s="6" t="s">
        <v>33</v>
      </c>
      <c r="D265" s="4"/>
      <c r="E265" s="4"/>
      <c r="F265" s="3">
        <f>SUM(F262:F264)</f>
        <v>50039.42</v>
      </c>
      <c r="G265" s="3">
        <f>SUM(G262:G264)</f>
        <v>0</v>
      </c>
      <c r="H265" s="3">
        <f>SUM(H262:H264)</f>
        <v>25605.6</v>
      </c>
      <c r="I265" s="3">
        <f>SUM(I262:I264)</f>
        <v>24433.82</v>
      </c>
      <c r="J265" s="3">
        <f>SUM(J262:J264)</f>
        <v>0</v>
      </c>
    </row>
    <row r="266" spans="1:10" ht="12.75">
      <c r="A266" s="12"/>
      <c r="B266" s="15"/>
      <c r="C266" s="5" t="s">
        <v>16</v>
      </c>
      <c r="D266" s="4"/>
      <c r="E266" s="4"/>
      <c r="F266" s="7">
        <v>5559.93</v>
      </c>
      <c r="G266" s="7">
        <v>1389.98</v>
      </c>
      <c r="H266" s="7">
        <v>1389.98</v>
      </c>
      <c r="I266" s="7">
        <v>1389.98</v>
      </c>
      <c r="J266" s="7">
        <v>1389.99</v>
      </c>
    </row>
    <row r="267" spans="1:10" ht="12.75">
      <c r="A267" s="4"/>
      <c r="B267" s="5"/>
      <c r="C267" s="8" t="s">
        <v>34</v>
      </c>
      <c r="D267" s="4"/>
      <c r="E267" s="4"/>
      <c r="F267" s="3">
        <f>F265+F266</f>
        <v>55599.35</v>
      </c>
      <c r="G267" s="3">
        <f>G265+G266</f>
        <v>1389.98</v>
      </c>
      <c r="H267" s="3">
        <f>H265+H266</f>
        <v>26995.579999999998</v>
      </c>
      <c r="I267" s="3">
        <f>I265+I266</f>
        <v>25823.8</v>
      </c>
      <c r="J267" s="3">
        <f>J265+J266</f>
        <v>1389.99</v>
      </c>
    </row>
    <row r="268" spans="1:10" ht="12.75">
      <c r="A268" s="10">
        <v>35</v>
      </c>
      <c r="B268" s="13" t="s">
        <v>97</v>
      </c>
      <c r="C268" s="5" t="s">
        <v>44</v>
      </c>
      <c r="D268" s="4" t="s">
        <v>32</v>
      </c>
      <c r="E268" s="4">
        <v>169.73</v>
      </c>
      <c r="F268" s="4">
        <v>12220.73</v>
      </c>
      <c r="G268" s="4"/>
      <c r="H268" s="4"/>
      <c r="I268" s="4"/>
      <c r="J268" s="4">
        <f>F268</f>
        <v>12220.73</v>
      </c>
    </row>
    <row r="269" spans="1:10" ht="12.75">
      <c r="A269" s="11"/>
      <c r="B269" s="14"/>
      <c r="C269" s="6" t="s">
        <v>33</v>
      </c>
      <c r="D269" s="4"/>
      <c r="E269" s="4"/>
      <c r="F269" s="3">
        <f>SUM(F268:F268)</f>
        <v>12220.73</v>
      </c>
      <c r="G269" s="3">
        <f>SUM(G268:G268)</f>
        <v>0</v>
      </c>
      <c r="H269" s="3">
        <f>SUM(H268:H268)</f>
        <v>0</v>
      </c>
      <c r="I269" s="3">
        <f>SUM(I268:I268)</f>
        <v>0</v>
      </c>
      <c r="J269" s="3">
        <f>SUM(J268:J268)</f>
        <v>12220.73</v>
      </c>
    </row>
    <row r="270" spans="1:10" ht="12.75">
      <c r="A270" s="12"/>
      <c r="B270" s="15"/>
      <c r="C270" s="5" t="s">
        <v>16</v>
      </c>
      <c r="D270" s="4"/>
      <c r="E270" s="4"/>
      <c r="F270" s="7">
        <v>1357.86</v>
      </c>
      <c r="G270" s="7">
        <v>339.47</v>
      </c>
      <c r="H270" s="7">
        <v>339.47</v>
      </c>
      <c r="I270" s="7">
        <v>339.46</v>
      </c>
      <c r="J270" s="7">
        <v>339.46</v>
      </c>
    </row>
    <row r="271" spans="1:10" ht="12.75">
      <c r="A271" s="4"/>
      <c r="B271" s="5"/>
      <c r="C271" s="8" t="s">
        <v>34</v>
      </c>
      <c r="D271" s="4"/>
      <c r="E271" s="4"/>
      <c r="F271" s="3">
        <f>F269+F270</f>
        <v>13578.59</v>
      </c>
      <c r="G271" s="3">
        <f>G269+G270</f>
        <v>339.47</v>
      </c>
      <c r="H271" s="3">
        <f>H269+H270</f>
        <v>339.47</v>
      </c>
      <c r="I271" s="3">
        <f>I269+I270</f>
        <v>339.46</v>
      </c>
      <c r="J271" s="3">
        <f>J269+J270</f>
        <v>12560.189999999999</v>
      </c>
    </row>
    <row r="272" spans="1:10" ht="12.7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ht="12.75">
      <c r="A273" s="4" t="s">
        <v>49</v>
      </c>
      <c r="B273" s="19" t="s">
        <v>29</v>
      </c>
      <c r="C273" s="21"/>
      <c r="D273" s="4"/>
      <c r="E273" s="4"/>
      <c r="F273" s="4">
        <f>F10+F16+F27+F36+F42+F51+F57</f>
        <v>2292194.11</v>
      </c>
      <c r="G273" s="4">
        <f>G10+G27+G42</f>
        <v>229035.94</v>
      </c>
      <c r="H273" s="4">
        <f>H36+H51+H57</f>
        <v>528616.81</v>
      </c>
      <c r="I273" s="4">
        <f>I16+I27+I36+I51</f>
        <v>606475.86</v>
      </c>
      <c r="J273" s="4">
        <f>J16+J27+J36+J42+J51+J57</f>
        <v>928065.5</v>
      </c>
    </row>
    <row r="274" spans="1:10" ht="12.75">
      <c r="A274" s="4" t="s">
        <v>51</v>
      </c>
      <c r="B274" s="19" t="s">
        <v>48</v>
      </c>
      <c r="C274" s="21"/>
      <c r="D274" s="4"/>
      <c r="E274" s="4"/>
      <c r="F274" s="4">
        <f>F63+F68+F74+F80+F86+F90+F94+F102+F109+F116+F120+F124+F131+F136+F144+F151+F159+F163+F171+F177+F183+F191+F196+F203+F209+F217+F221+F227+F233+F238+F245+F252+F259+F265+F269</f>
        <v>3586179.7299999986</v>
      </c>
      <c r="G274" s="4">
        <f>G177+G196+G209+G217</f>
        <v>494770.8</v>
      </c>
      <c r="H274" s="4">
        <f>H63+H68+H74+H80+H86+H94+H102+H109+H116+H124+H131+H136+H144+H151+H159+H163+H171+H183+H191+H203+H209+H217+H227+H233+H245+H252+H259+H265</f>
        <v>1224982.6600000001</v>
      </c>
      <c r="I274" s="4">
        <f>I63+I68+I102+I109+I116+I120+I131+I136+I144+I151+I159+I171+I191+I196+I203+I217+I227+I233+I238+I245+I252+I259+I265</f>
        <v>1102496.8</v>
      </c>
      <c r="J274" s="4">
        <f>J74+J86+J90+J102+J109+J116+J159+J171+J177+J183+J203+J217+J221+J259+J269</f>
        <v>763929.47</v>
      </c>
    </row>
    <row r="275" spans="1:10" ht="12.75">
      <c r="A275" s="22" t="s">
        <v>98</v>
      </c>
      <c r="B275" s="23"/>
      <c r="C275" s="24"/>
      <c r="D275" s="4"/>
      <c r="E275" s="4"/>
      <c r="F275" s="3">
        <f>F273+F274</f>
        <v>5878373.839999998</v>
      </c>
      <c r="G275" s="3">
        <f>G273+G274</f>
        <v>723806.74</v>
      </c>
      <c r="H275" s="3">
        <f>H273+H274</f>
        <v>1753599.4700000002</v>
      </c>
      <c r="I275" s="3">
        <f>I273+I274</f>
        <v>1708972.6600000001</v>
      </c>
      <c r="J275" s="3">
        <f>J273+J274</f>
        <v>1691994.97</v>
      </c>
    </row>
    <row r="276" spans="1:10" ht="12.75">
      <c r="A276" s="25" t="s">
        <v>99</v>
      </c>
      <c r="B276" s="26"/>
      <c r="C276" s="27"/>
      <c r="D276" s="4"/>
      <c r="E276" s="4"/>
      <c r="F276" s="7">
        <f>F11+F17+F28+F37+F43+F52+F58+F64+F69+F75+F81+F87+F91+F95+F103+F110+F117+F121+F125+F132+F137+F145+F152+F160+F164+F172+F178+F184+F192+F197+F204+F210+F218+F222+F228+F234+F239+F246+F253+F260+F266+F270</f>
        <v>653152.6399999999</v>
      </c>
      <c r="G276" s="7">
        <v>163288.16</v>
      </c>
      <c r="H276" s="7">
        <v>163288.16</v>
      </c>
      <c r="I276" s="7">
        <v>163288.16</v>
      </c>
      <c r="J276" s="7">
        <v>163288.16</v>
      </c>
    </row>
    <row r="277" spans="1:10" ht="12.75">
      <c r="A277" s="28" t="s">
        <v>100</v>
      </c>
      <c r="B277" s="29"/>
      <c r="C277" s="30"/>
      <c r="D277" s="4"/>
      <c r="E277" s="4"/>
      <c r="F277" s="3">
        <f>F275+F276</f>
        <v>6531526.479999998</v>
      </c>
      <c r="G277" s="3">
        <f>G275+G276</f>
        <v>887094.9</v>
      </c>
      <c r="H277" s="3">
        <f>H275+H276</f>
        <v>1916887.6300000001</v>
      </c>
      <c r="I277" s="3">
        <f>I275+I276</f>
        <v>1872260.82</v>
      </c>
      <c r="J277" s="3">
        <f>J275+J276</f>
        <v>1855283.13</v>
      </c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</sheetData>
  <mergeCells count="64">
    <mergeCell ref="A1:J1"/>
    <mergeCell ref="A2:J2"/>
    <mergeCell ref="A3:J3"/>
    <mergeCell ref="A4:J4"/>
    <mergeCell ref="A275:C275"/>
    <mergeCell ref="A276:C276"/>
    <mergeCell ref="A277:C277"/>
    <mergeCell ref="A60:C60"/>
    <mergeCell ref="A61:A64"/>
    <mergeCell ref="B61:B64"/>
    <mergeCell ref="A66:A69"/>
    <mergeCell ref="B66:B69"/>
    <mergeCell ref="A71:A75"/>
    <mergeCell ref="B71:B75"/>
    <mergeCell ref="G6:J6"/>
    <mergeCell ref="A8:C8"/>
    <mergeCell ref="B273:C273"/>
    <mergeCell ref="B274:C274"/>
    <mergeCell ref="A9:A11"/>
    <mergeCell ref="B9:B11"/>
    <mergeCell ref="A13:A17"/>
    <mergeCell ref="B13:B17"/>
    <mergeCell ref="A19:A28"/>
    <mergeCell ref="B19:B28"/>
    <mergeCell ref="A30:A37"/>
    <mergeCell ref="B30:B37"/>
    <mergeCell ref="A39:A43"/>
    <mergeCell ref="B39:B43"/>
    <mergeCell ref="A45:A52"/>
    <mergeCell ref="B45:B52"/>
    <mergeCell ref="A54:A58"/>
    <mergeCell ref="B54:B58"/>
    <mergeCell ref="A77:A81"/>
    <mergeCell ref="B77:B81"/>
    <mergeCell ref="A83:A87"/>
    <mergeCell ref="B83:B87"/>
    <mergeCell ref="A89:A91"/>
    <mergeCell ref="B89:B91"/>
    <mergeCell ref="A93:A95"/>
    <mergeCell ref="B93:B95"/>
    <mergeCell ref="A97:A103"/>
    <mergeCell ref="B97:B103"/>
    <mergeCell ref="A105:A110"/>
    <mergeCell ref="B105:B110"/>
    <mergeCell ref="A112:A117"/>
    <mergeCell ref="B112:B117"/>
    <mergeCell ref="A268:A270"/>
    <mergeCell ref="B268:B270"/>
    <mergeCell ref="A262:A266"/>
    <mergeCell ref="B262:B266"/>
    <mergeCell ref="A255:A260"/>
    <mergeCell ref="B255:B260"/>
    <mergeCell ref="A248:A253"/>
    <mergeCell ref="B248:B253"/>
    <mergeCell ref="A241:A246"/>
    <mergeCell ref="B241:B246"/>
    <mergeCell ref="A236:A239"/>
    <mergeCell ref="B236:B239"/>
    <mergeCell ref="A220:A222"/>
    <mergeCell ref="B220:B222"/>
    <mergeCell ref="A230:A234"/>
    <mergeCell ref="B230:B234"/>
    <mergeCell ref="A224:A228"/>
    <mergeCell ref="B224:B22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gerasimova.a</cp:lastModifiedBy>
  <cp:lastPrinted>2011-12-16T06:59:36Z</cp:lastPrinted>
  <dcterms:created xsi:type="dcterms:W3CDTF">2012-01-14T13:11:41Z</dcterms:created>
  <dcterms:modified xsi:type="dcterms:W3CDTF">2012-01-13T10:38:15Z</dcterms:modified>
  <cp:category/>
  <cp:version/>
  <cp:contentType/>
  <cp:contentStatus/>
</cp:coreProperties>
</file>