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76" activeTab="9"/>
  </bookViews>
  <sheets>
    <sheet name="ул.Сиб 114" sheetId="1" r:id="rId1"/>
    <sheet name="пр.Фр.124.1" sheetId="2" r:id="rId2"/>
    <sheet name="ул.Сиб. 102.1" sheetId="3" r:id="rId3"/>
    <sheet name="ул.Шев. 20" sheetId="4" r:id="rId4"/>
    <sheet name="ул.Сиб. 99а" sheetId="5" r:id="rId5"/>
    <sheet name="ул.Алт. 124" sheetId="6" r:id="rId6"/>
    <sheet name="ул.Тр.5" sheetId="7" r:id="rId7"/>
    <sheet name="ул. Леб. 65" sheetId="8" r:id="rId8"/>
    <sheet name="Алт.120" sheetId="9" r:id="rId9"/>
    <sheet name="Ел.68" sheetId="10" r:id="rId10"/>
    <sheet name="О.Кошевого 54" sheetId="11" r:id="rId11"/>
    <sheet name="Сиб. 102" sheetId="12" r:id="rId12"/>
    <sheet name="Сиб.102.2" sheetId="13" r:id="rId13"/>
    <sheet name="Сиб.102.3" sheetId="14" r:id="rId14"/>
    <sheet name="Сиб.102.4" sheetId="15" r:id="rId15"/>
    <sheet name="Сиб.102.8" sheetId="16" r:id="rId16"/>
    <sheet name="Сиб.104" sheetId="17" r:id="rId17"/>
    <sheet name="Сиб.106" sheetId="18" r:id="rId18"/>
    <sheet name="Сиб.108" sheetId="19" r:id="rId19"/>
    <sheet name="Сиб.110" sheetId="20" r:id="rId20"/>
    <sheet name="Сиб.111" sheetId="21" r:id="rId21"/>
    <sheet name="Сиб.112" sheetId="22" r:id="rId22"/>
    <sheet name="Сиб.117" sheetId="23" r:id="rId23"/>
  </sheets>
  <definedNames/>
  <calcPr fullCalcOnLoad="1"/>
</workbook>
</file>

<file path=xl/sharedStrings.xml><?xml version="1.0" encoding="utf-8"?>
<sst xmlns="http://schemas.openxmlformats.org/spreadsheetml/2006/main" count="1276" uniqueCount="157">
  <si>
    <t>№ п/п</t>
  </si>
  <si>
    <t>Наименование работ</t>
  </si>
  <si>
    <t>Ед. измер.</t>
  </si>
  <si>
    <t>Всего</t>
  </si>
  <si>
    <t>Объем</t>
  </si>
  <si>
    <t>Всего затрат, руб.</t>
  </si>
  <si>
    <t>Содержание общего имущества дома</t>
  </si>
  <si>
    <r>
      <t>Незначительные неисправности в системах водопровода и канализации</t>
    </r>
    <r>
      <rPr>
        <sz val="14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смена прокладок в водопроводных кранах, уплотнение сгонов, устранение засоров, регулировка смывных бачков, крепление санитарно-технических приборов, прочистка сифонов, притирка пробочных кранов, в смесителях, набивка сальников, смена поплавка-шара, замена резиновых прокладок у колокола  и шарового клапана,  установка ограничителей  дроссельных шайб, очистка бачка от известковых отложений и др.)</t>
    </r>
  </si>
  <si>
    <t>м2</t>
  </si>
  <si>
    <r>
      <t>Незначительные неисправности в системах центрального отопления и горячего водоснабжения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(регулировка трехходовых кранов, набивка сальников, мелкий ремонт теплоизоляции, устранение течи в трубопроводах, приборах и арматуре, разборка осмотр и очистка грязевиков воздухосборников,  вантузов, компенсаторов, регулирующих кранов, вентилей, задвижек, очистка от накипи запорной арматуры и др.)</t>
    </r>
  </si>
  <si>
    <r>
      <t>Незначительные неисправности электрических устройств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(смена перегоревших электролампочек  в помещениях общественного пользования,  смена и ремонт штепсельных  розеток и выключателей, мелкий ремонт электропроводки и др.)</t>
    </r>
  </si>
  <si>
    <t>Работы, выполняемые  при подготовке зданий  к эксплуатации в весенне-летний период</t>
  </si>
  <si>
    <t>Работы, выполняемые  при подготовке зданий  к эксплуатации в осенне-зимний  период</t>
  </si>
  <si>
    <t xml:space="preserve">Опрессовка (замена и ревизия запорной арматуры, гидравлические испытания системы ГВС и центрального отопления (промывка))                                                                                                                                    </t>
  </si>
  <si>
    <t>м3</t>
  </si>
  <si>
    <t>Благоустройство</t>
  </si>
  <si>
    <t>Прочие работы</t>
  </si>
  <si>
    <t>Всего затрат по содержанию жилого фонда</t>
  </si>
  <si>
    <t>Перечень работ, относящихся к текущему ремонту</t>
  </si>
  <si>
    <t>Ремонт конструктивных элементов жилых зданий</t>
  </si>
  <si>
    <t>Ремонт кровли</t>
  </si>
  <si>
    <t>под-езд</t>
  </si>
  <si>
    <t>Итого</t>
  </si>
  <si>
    <t>Ремонт и обслуживание внутридомового  оборудования</t>
  </si>
  <si>
    <t>Непредвиденные расходы</t>
  </si>
  <si>
    <t>Всего затрат по текущему ремонту</t>
  </si>
  <si>
    <t>Уважаемые жители!</t>
  </si>
  <si>
    <t>Население в т.ч.</t>
  </si>
  <si>
    <t>Содержание жилищного фонда</t>
  </si>
  <si>
    <t>Текущий ремонт жилищного фонда</t>
  </si>
  <si>
    <t>Гл. инженер   _____________________________ А.А. Янов</t>
  </si>
  <si>
    <t>* План по текущему ремонту будет выполнен:</t>
  </si>
  <si>
    <t xml:space="preserve"> - при погашении задолженности по выполненным работам в полном объёме;</t>
  </si>
  <si>
    <t xml:space="preserve"> - при 100% оплате жильцами за жилищные услуги.</t>
  </si>
  <si>
    <t xml:space="preserve">  по  текущему ремонту жилого дома  по ул. Алтайской №120</t>
  </si>
  <si>
    <t>м.п.</t>
  </si>
  <si>
    <t>Замечания   и   предложения  по данному плану просим сообщить в администрацию  ООО "Академическое"</t>
  </si>
  <si>
    <t>Старший по дому _____________________________________Г.Л. Черешнева</t>
  </si>
  <si>
    <t>шт.</t>
  </si>
  <si>
    <t xml:space="preserve">Предлагаем Вам план работ по текущему ремонту на 2011 год.  </t>
  </si>
  <si>
    <t>План поступлений денежных средств в 2011 году</t>
  </si>
  <si>
    <t>Остаток средств на проведение текущего ремонта в 2011 году</t>
  </si>
  <si>
    <t>Ремонт подъезда</t>
  </si>
  <si>
    <t>План работ  на 2011 год</t>
  </si>
  <si>
    <t>Задолженность(-), запас(+) населения по выполненным работам по состоянию на 01.01.11г. по текущему ремонту жилищного фонда</t>
  </si>
  <si>
    <t>Установка счетчика газа d 32</t>
  </si>
  <si>
    <t xml:space="preserve"> Ревизия ВРУ с заменой оборудования</t>
  </si>
  <si>
    <t>Ремонт осветительных проводки и оборудования в подвале</t>
  </si>
  <si>
    <t>Ремонт наружного освещения</t>
  </si>
  <si>
    <t>Ремонт осветительной проводки и устаноке энергосберегающих ламп в подъездах</t>
  </si>
  <si>
    <t>Дефицит(-), остаток(+) средств на планируемый текущий ремонт</t>
  </si>
  <si>
    <t>-</t>
  </si>
  <si>
    <t>Устройство водомерного узла ХВС d 50</t>
  </si>
  <si>
    <t xml:space="preserve">Реабилитация электроснабжения в т.ч.                                                                                                                         </t>
  </si>
  <si>
    <t>Установка терморегулятора  ГВС</t>
  </si>
  <si>
    <t>4.1</t>
  </si>
  <si>
    <t>4.2</t>
  </si>
  <si>
    <t>4.3</t>
  </si>
  <si>
    <t>4.4</t>
  </si>
  <si>
    <t>Остаток (+), долг (-) средств по статье "текущий ремонт" за выполненные 2010 году работы</t>
  </si>
  <si>
    <t>Наличие (+), Дефицит (-) средств на планируемый текущий ремонт</t>
  </si>
  <si>
    <t xml:space="preserve">  по  текущему ремонту жилого дома  по ул. Сибирская, 114</t>
  </si>
  <si>
    <t>Ремонт кровли (подъезд №2)</t>
  </si>
  <si>
    <t>Устройство водомерного узла ХВС d 50   со счетчиком</t>
  </si>
  <si>
    <t>Установка общедомового счетчика горячего водоснабжения (гвс)</t>
  </si>
  <si>
    <t>ППР электрооборудования</t>
  </si>
  <si>
    <t>Старший по дому ____________________________________ И.А. Вайс</t>
  </si>
  <si>
    <t>Замена почтовых ящиков</t>
  </si>
  <si>
    <t>Задолженность населения по статье "текущий ремонт" на 01.01.11 г.</t>
  </si>
  <si>
    <t xml:space="preserve">  по  текущему ремонту жилого дома  по пр. Фрунзе, 124/1</t>
  </si>
  <si>
    <t xml:space="preserve">Замена скоросного водоподогревателя (бойлера) </t>
  </si>
  <si>
    <t>Ремонт (частичная замена) автоматического оборудования индивидуального теплового пункта</t>
  </si>
  <si>
    <t>Внешнее благоустройство</t>
  </si>
  <si>
    <t>Ограждение дворовой территории</t>
  </si>
  <si>
    <t>м.п</t>
  </si>
  <si>
    <t xml:space="preserve">  по  текущему ремонту жилого дома  по ул.Шевченко, 20</t>
  </si>
  <si>
    <t>Ремонт кровли (восстановление ж/б паропетов, покрытие полимерно-битумной мастикой)</t>
  </si>
  <si>
    <t xml:space="preserve"> Замена ВРУ - 0,4 кВ и замер сопротивления изоляции</t>
  </si>
  <si>
    <t>Замена чердачной разводки ( с запорной арм.) с/о</t>
  </si>
  <si>
    <t>Старший по дому ____________________________________ Н.Н. Модракова</t>
  </si>
  <si>
    <t xml:space="preserve">  по  текущему ремонту жилого дома  по ул. Сибирская, 99 А</t>
  </si>
  <si>
    <t>Ремонт системы отопления ( при условии приобретения собственниками квартир приборов отопления сомостоятельно)</t>
  </si>
  <si>
    <t>Старший по дому ____________________________________ В.Н. Захаров</t>
  </si>
  <si>
    <t xml:space="preserve">  по  текущему ремонту жилого дома  по ул. Алтайская, 124</t>
  </si>
  <si>
    <t>Замена вводных электрических рубильников (тип ЯРВ-400)</t>
  </si>
  <si>
    <t>Устройство водомерного узла d 100                 со счетчиком</t>
  </si>
  <si>
    <t>Старший по дому ____________________________________ В.В. Петренко</t>
  </si>
  <si>
    <t xml:space="preserve">  по  текущему ремонту жилого дома  по ул.Трамвайная, 5</t>
  </si>
  <si>
    <t xml:space="preserve">Ремонт цоколя </t>
  </si>
  <si>
    <t>Устройства козырька над входным тамбуром в подвал</t>
  </si>
  <si>
    <t>Устройство водомерного узла  d 80 со счетчиком</t>
  </si>
  <si>
    <t>Замена счетчика с/о и гвс d 50</t>
  </si>
  <si>
    <t>Устройство общедомового счетчика газа</t>
  </si>
  <si>
    <t>Старший по дому ____________________________________ И.О. Рьянс</t>
  </si>
  <si>
    <t>Ремонт подъезда (1-й этаж с крыльями)</t>
  </si>
  <si>
    <t>Замена подкачивающего насоса ХВС</t>
  </si>
  <si>
    <t>Замена теплосчетчика (отопление и ГВС)</t>
  </si>
  <si>
    <t>Восстановление освещения в подвале</t>
  </si>
  <si>
    <t>Старший по дому ____________________________________ Л.И. Кузнецова</t>
  </si>
  <si>
    <t xml:space="preserve">  по  текущему ремонту жилого дома  по ул. Сибирская, 102/1</t>
  </si>
  <si>
    <t>Ремонт подъезда (№ 2,3,4,5)</t>
  </si>
  <si>
    <t>Устройство водомерного узла ХВС d 100  со счетчиком</t>
  </si>
  <si>
    <t>Устройство общедомового счетчика гвс</t>
  </si>
  <si>
    <t>Старший по дому ____________________________________ И.Л. Цымбалов</t>
  </si>
  <si>
    <t xml:space="preserve">  по  текущему ремонту жилого дома  по ул. О.Кешевого, 54</t>
  </si>
  <si>
    <t>Замена тамбурной двери</t>
  </si>
  <si>
    <t>Ремонт пола в МОП</t>
  </si>
  <si>
    <t>Старший по дому ____________________________________ Л.В. Волкова</t>
  </si>
  <si>
    <t xml:space="preserve">  по  текущему ремонту жилого дома  по ул.Лебедева, 65</t>
  </si>
  <si>
    <t>Установка электросчетчиков</t>
  </si>
  <si>
    <t xml:space="preserve">  по  текущему ремонту жилого дома  по ул.Елизаровых, 68</t>
  </si>
  <si>
    <t xml:space="preserve">Устройство водомерного узла ХВС d 80 </t>
  </si>
  <si>
    <t>Старший по дому ____________________________________ Н.А. Вайдакова</t>
  </si>
  <si>
    <t xml:space="preserve">Представитель собственников _________________________ </t>
  </si>
  <si>
    <t xml:space="preserve">  по  текущему ремонту жилого дома  по ул. Сибирская, 102 (ТСЖ "Академический")</t>
  </si>
  <si>
    <t>Ремонт подъездов (№№ 1,2</t>
  </si>
  <si>
    <t>Установка счетчика гвс d 50</t>
  </si>
  <si>
    <t>МПШ</t>
  </si>
  <si>
    <t>Замена почтовых ящиков (подъезд,                 № 1,2)</t>
  </si>
  <si>
    <t xml:space="preserve">Система отопления </t>
  </si>
  <si>
    <t>Старший по дому ____________________________________ Е.П. Парезанова</t>
  </si>
  <si>
    <t xml:space="preserve">  по  текущему ремонту жилого дома  по ул. Сибирская, 102/2                        (ТСЖ "Академический")</t>
  </si>
  <si>
    <t>Ремонт подъездов (№ 3)</t>
  </si>
  <si>
    <t xml:space="preserve">Устройство общедомового счетчика гвс d 50 </t>
  </si>
  <si>
    <t>Замена почтовых ящиков (подъезд,                 № 3)</t>
  </si>
  <si>
    <t>Председатель ТСЖ ____________________________________ Е.П. Парезанова</t>
  </si>
  <si>
    <t xml:space="preserve">  по  текущему ремонту жилого дома  по ул. Сибирская, 102/3                 (ТСЖ "Академический")</t>
  </si>
  <si>
    <t>Ремонт подъездов (№ 4)</t>
  </si>
  <si>
    <t>Ремонт кровли (подъезд, №2)</t>
  </si>
  <si>
    <t>Устройство водомерного узла  d 100 со счетчиком</t>
  </si>
  <si>
    <t xml:space="preserve">Устройство общедомового счетчика гвс d 80 </t>
  </si>
  <si>
    <t>Замена почтовых ящиков (подъезд,                 № 1,4,5)</t>
  </si>
  <si>
    <t xml:space="preserve">  по  текущему ремонту жилого дома  по ул. Сибирская, 102/4                                     (ТСЖ "Академический")</t>
  </si>
  <si>
    <t>Ремонт подъездов (№ 1,2)</t>
  </si>
  <si>
    <t>Устройство отмостки вокруг дома</t>
  </si>
  <si>
    <t>Устройство водомерного узла  d 50 со счетчиком</t>
  </si>
  <si>
    <t xml:space="preserve">Устройство общедомового счетчика гвс d 32 </t>
  </si>
  <si>
    <t>Ремонт канализации (подвальная, часть)</t>
  </si>
  <si>
    <t xml:space="preserve">  по  текущему ремонту жилого дома  по ул. Сибирская, 102/8                       (ТСЖ "Академический")</t>
  </si>
  <si>
    <t xml:space="preserve">  по  текущему ремонту жилого дома  по ул. Сибирская, 104                                   (ТСЖ "Академический")</t>
  </si>
  <si>
    <t xml:space="preserve">Ремонт кровли </t>
  </si>
  <si>
    <t xml:space="preserve">  по  текущему ремонту жилого дома  по ул. Сибирская, 106                               (ТСЖ "Академический")</t>
  </si>
  <si>
    <t>Ремонт отмостки (бетонирование)</t>
  </si>
  <si>
    <t>Устройство тротуара м/у домами №№ 106,108</t>
  </si>
  <si>
    <t>ППР элекрооборудования</t>
  </si>
  <si>
    <t xml:space="preserve">  по  текущему ремонту жилого дома  по ул. Сибирская, 108                                                                  (ТСЖ "Академический")</t>
  </si>
  <si>
    <t>ППР элекрооборудования (замена этажных электрощитков)</t>
  </si>
  <si>
    <t xml:space="preserve">  по  текущему ремонту жилого дома  по ул. Сибирская, 110                                                                 (ТСЖ "Академический")</t>
  </si>
  <si>
    <t xml:space="preserve">  по  текущему ремонту жилого дома  по ул. Сибирская, 111                                                                (ТСЖ "Академический")</t>
  </si>
  <si>
    <t xml:space="preserve">  по  текущему ремонту жилого дома  по ул. Сибирская, 112                                                                (ТСЖ "Академический")</t>
  </si>
  <si>
    <t>Установка счетчика гвс d 32</t>
  </si>
  <si>
    <t>ППР электрооборудования, замер сопротивления изоляции, восстановление освещения МОП</t>
  </si>
  <si>
    <t xml:space="preserve">  по  текущему ремонту жилого дома  по ул. Сибирская, 117                </t>
  </si>
  <si>
    <t>Косметический ремонт подъезда лест.маршей и входного тамбура</t>
  </si>
  <si>
    <t>Ремонт кровли  (гирметизация стиков, водоприемных воронок, установка колпаков над фановыми трубами)</t>
  </si>
  <si>
    <t>Установка входной двери с доводчиком (пластиковая 2,1х1,5м)</t>
  </si>
  <si>
    <t>Старший по дому  ____________________________________ И.В. Богров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</si>
</sst>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" fontId="2" fillId="2" borderId="0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wrapText="1"/>
    </xf>
    <xf numFmtId="2" fontId="2" fillId="0" borderId="0" xfId="0" applyNumberFormat="1" applyFont="1" applyAlignment="1">
      <alignment/>
    </xf>
    <xf numFmtId="0" fontId="3" fillId="2" borderId="3" xfId="0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80" fontId="3" fillId="0" borderId="1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/>
    </xf>
    <xf numFmtId="1" fontId="3" fillId="0" borderId="0" xfId="0" applyNumberFormat="1" applyFont="1" applyAlignment="1">
      <alignment/>
    </xf>
    <xf numFmtId="180" fontId="3" fillId="0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/>
    </xf>
    <xf numFmtId="1" fontId="7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80" fontId="2" fillId="0" borderId="0" xfId="0" applyNumberFormat="1" applyFont="1" applyAlignment="1">
      <alignment/>
    </xf>
    <xf numFmtId="0" fontId="2" fillId="2" borderId="4" xfId="0" applyFont="1" applyFill="1" applyBorder="1" applyAlignment="1">
      <alignment horizontal="center" wrapText="1"/>
    </xf>
    <xf numFmtId="1" fontId="2" fillId="2" borderId="6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3" fontId="2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180" fontId="3" fillId="0" borderId="5" xfId="0" applyNumberFormat="1" applyFont="1" applyFill="1" applyBorder="1" applyAlignment="1">
      <alignment horizontal="center" wrapText="1"/>
    </xf>
    <xf numFmtId="180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180" fontId="2" fillId="3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180" fontId="7" fillId="3" borderId="0" xfId="0" applyNumberFormat="1" applyFont="1" applyFill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80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80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1">
      <selection activeCell="F42" sqref="F42:G42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61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8.7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17.25" customHeight="1" hidden="1">
      <c r="A18" s="11">
        <v>1</v>
      </c>
      <c r="B18" s="12" t="s">
        <v>42</v>
      </c>
      <c r="C18" s="11" t="s">
        <v>38</v>
      </c>
      <c r="D18" s="13">
        <v>1</v>
      </c>
      <c r="E18" s="57">
        <v>0</v>
      </c>
    </row>
    <row r="19" spans="1:5" s="1" customFormat="1" ht="13.5" customHeight="1" hidden="1">
      <c r="A19" s="11">
        <v>2</v>
      </c>
      <c r="B19" s="14" t="s">
        <v>62</v>
      </c>
      <c r="C19" s="11" t="s">
        <v>8</v>
      </c>
      <c r="D19" s="11">
        <v>525</v>
      </c>
      <c r="E19" s="57">
        <v>0</v>
      </c>
    </row>
    <row r="20" spans="1:5" s="1" customFormat="1" ht="19.5" customHeight="1" hidden="1">
      <c r="A20" s="11"/>
      <c r="B20" s="93" t="s">
        <v>22</v>
      </c>
      <c r="C20" s="94"/>
      <c r="D20" s="95"/>
      <c r="E20" s="58">
        <f>SUM(E18:E19)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63</v>
      </c>
      <c r="C22" s="59" t="s">
        <v>38</v>
      </c>
      <c r="D22" s="59">
        <v>1</v>
      </c>
      <c r="E22" s="60">
        <v>36000</v>
      </c>
      <c r="F22" s="19"/>
    </row>
    <row r="23" spans="1:6" s="1" customFormat="1" ht="30" customHeight="1">
      <c r="A23" s="11">
        <v>2</v>
      </c>
      <c r="B23" s="14" t="s">
        <v>64</v>
      </c>
      <c r="C23" s="11" t="s">
        <v>38</v>
      </c>
      <c r="D23" s="11">
        <v>1</v>
      </c>
      <c r="E23" s="45">
        <v>62000</v>
      </c>
      <c r="F23" s="19"/>
    </row>
    <row r="24" spans="1:6" s="1" customFormat="1" ht="15" customHeight="1">
      <c r="A24" s="11">
        <v>3</v>
      </c>
      <c r="B24" s="14" t="s">
        <v>65</v>
      </c>
      <c r="C24" s="52"/>
      <c r="D24" s="13"/>
      <c r="E24" s="45">
        <v>12000</v>
      </c>
      <c r="F24" s="19"/>
    </row>
    <row r="25" spans="1:6" s="1" customFormat="1" ht="15" customHeight="1">
      <c r="A25" s="11">
        <v>4</v>
      </c>
      <c r="B25" s="14" t="s">
        <v>67</v>
      </c>
      <c r="C25" s="11" t="s">
        <v>38</v>
      </c>
      <c r="D25" s="13">
        <v>40</v>
      </c>
      <c r="E25" s="45">
        <v>25000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SUM(E22:E25)</f>
        <v>135000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7">
        <v>75169</v>
      </c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E27+E26+E20</f>
        <v>210169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210404.2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66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868038.95</v>
      </c>
      <c r="D35" s="100"/>
      <c r="E35" s="30"/>
    </row>
    <row r="36" spans="1:5" s="1" customFormat="1" ht="15.75">
      <c r="A36" s="29"/>
      <c r="B36" s="32" t="s">
        <v>28</v>
      </c>
      <c r="C36" s="84">
        <v>492194.87</v>
      </c>
      <c r="D36" s="84"/>
      <c r="E36" s="30"/>
    </row>
    <row r="37" spans="1:5" s="1" customFormat="1" ht="15.75">
      <c r="A37" s="29"/>
      <c r="B37" s="33" t="s">
        <v>29</v>
      </c>
      <c r="C37" s="86">
        <v>375844.08</v>
      </c>
      <c r="D37" s="86"/>
      <c r="E37" s="30"/>
    </row>
    <row r="40" spans="1:5" s="1" customFormat="1" ht="14.25" customHeight="1">
      <c r="A40" s="27"/>
      <c r="B40" s="35"/>
      <c r="C40" s="35"/>
      <c r="D40" s="35"/>
      <c r="E40" s="35"/>
    </row>
    <row r="41" spans="1:10" s="1" customFormat="1" ht="32.25" customHeight="1" hidden="1">
      <c r="A41" s="27"/>
      <c r="B41" s="85" t="s">
        <v>68</v>
      </c>
      <c r="C41" s="85"/>
      <c r="D41" s="85"/>
      <c r="E41" s="41"/>
      <c r="F41" s="36"/>
      <c r="G41" s="36"/>
      <c r="H41" s="36"/>
      <c r="I41" s="36"/>
      <c r="J41" s="36"/>
    </row>
    <row r="42" spans="1:10" s="1" customFormat="1" ht="30" customHeight="1">
      <c r="A42" s="27"/>
      <c r="B42" s="81" t="s">
        <v>59</v>
      </c>
      <c r="C42" s="81"/>
      <c r="D42" s="81"/>
      <c r="E42" s="46">
        <v>-128202.63</v>
      </c>
      <c r="F42" s="82">
        <v>128202.63</v>
      </c>
      <c r="G42" s="82"/>
      <c r="H42" s="83"/>
      <c r="I42" s="83"/>
      <c r="J42" s="36"/>
    </row>
    <row r="43" spans="1:10" s="1" customFormat="1" ht="32.25" customHeight="1">
      <c r="A43" s="27"/>
      <c r="B43" s="80" t="s">
        <v>60</v>
      </c>
      <c r="C43" s="80"/>
      <c r="D43" s="80"/>
      <c r="E43" s="43">
        <f>C37-E28-F42</f>
        <v>37472.45000000001</v>
      </c>
      <c r="F43" s="83"/>
      <c r="G43" s="83"/>
      <c r="H43" s="83"/>
      <c r="I43" s="83"/>
      <c r="J43" s="36"/>
    </row>
    <row r="44" spans="1:10" s="1" customFormat="1" ht="15.75" hidden="1">
      <c r="A44" s="27"/>
      <c r="B44" s="37"/>
      <c r="C44" s="78"/>
      <c r="D44" s="78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 hidden="1">
      <c r="A46" s="27"/>
      <c r="B46" s="38"/>
      <c r="C46" s="79"/>
      <c r="D46" s="79"/>
      <c r="E46" s="34"/>
      <c r="F46" s="36"/>
      <c r="G46" s="36"/>
      <c r="H46" s="36"/>
      <c r="I46" s="36"/>
      <c r="J46" s="36"/>
    </row>
    <row r="47" spans="1:10" s="1" customFormat="1" ht="15.75">
      <c r="A47" s="39"/>
      <c r="F47" s="36"/>
      <c r="G47" s="36"/>
      <c r="H47" s="36"/>
      <c r="I47" s="36"/>
      <c r="J47" s="36"/>
    </row>
    <row r="48" s="1" customFormat="1" ht="8.25" customHeight="1" hidden="1">
      <c r="A48" s="39"/>
    </row>
    <row r="49" s="1" customFormat="1" ht="8.25" customHeight="1" hidden="1">
      <c r="A49" s="39"/>
    </row>
    <row r="50" spans="1:7" s="1" customFormat="1" ht="15.75">
      <c r="A50" s="77" t="s">
        <v>31</v>
      </c>
      <c r="B50" s="77"/>
      <c r="C50" s="77"/>
      <c r="D50" s="77"/>
      <c r="E50" s="77"/>
      <c r="G50" s="21"/>
    </row>
    <row r="51" spans="1:7" s="1" customFormat="1" ht="15.75">
      <c r="A51" s="77" t="s">
        <v>32</v>
      </c>
      <c r="B51" s="77"/>
      <c r="C51" s="77"/>
      <c r="D51" s="77"/>
      <c r="E51" s="77"/>
      <c r="G51" s="49"/>
    </row>
    <row r="52" spans="1:7" s="1" customFormat="1" ht="15.75">
      <c r="A52" s="77" t="s">
        <v>33</v>
      </c>
      <c r="B52" s="77"/>
      <c r="C52" s="77"/>
      <c r="D52" s="77"/>
      <c r="E52" s="77"/>
      <c r="G52" s="51"/>
    </row>
    <row r="53" spans="1:5" s="1" customFormat="1" ht="15.75">
      <c r="A53" s="40"/>
      <c r="B53" s="40"/>
      <c r="C53" s="40"/>
      <c r="D53" s="40"/>
      <c r="E53" s="40"/>
    </row>
    <row r="54" spans="1:5" s="1" customFormat="1" ht="15.75">
      <c r="A54" s="77"/>
      <c r="B54" s="77"/>
      <c r="C54" s="77"/>
      <c r="D54" s="77"/>
      <c r="E54" s="77"/>
    </row>
    <row r="55" spans="1:5" ht="39" customHeight="1">
      <c r="A55" s="76"/>
      <c r="B55" s="76"/>
      <c r="C55" s="76"/>
      <c r="D55" s="76"/>
      <c r="E55" s="76"/>
    </row>
    <row r="56" spans="1:6" ht="46.5" customHeight="1">
      <c r="A56" s="76"/>
      <c r="B56" s="76"/>
      <c r="C56" s="76"/>
      <c r="D56" s="76"/>
      <c r="E56" s="76"/>
      <c r="F56" s="50"/>
    </row>
  </sheetData>
  <mergeCells count="33">
    <mergeCell ref="A1:E1"/>
    <mergeCell ref="A2:E2"/>
    <mergeCell ref="A3:E3"/>
    <mergeCell ref="A4:A5"/>
    <mergeCell ref="B4:B5"/>
    <mergeCell ref="C4:C5"/>
    <mergeCell ref="D4:E4"/>
    <mergeCell ref="F43:G43"/>
    <mergeCell ref="H43:I43"/>
    <mergeCell ref="B16:E16"/>
    <mergeCell ref="A17:E17"/>
    <mergeCell ref="B20:D20"/>
    <mergeCell ref="A21:E21"/>
    <mergeCell ref="C35:D35"/>
    <mergeCell ref="B26:D26"/>
    <mergeCell ref="B28:D28"/>
    <mergeCell ref="B34:D34"/>
    <mergeCell ref="B42:D42"/>
    <mergeCell ref="F42:G42"/>
    <mergeCell ref="H42:I42"/>
    <mergeCell ref="C36:D36"/>
    <mergeCell ref="B41:D41"/>
    <mergeCell ref="C37:D37"/>
    <mergeCell ref="C44:D44"/>
    <mergeCell ref="C45:D45"/>
    <mergeCell ref="B43:D43"/>
    <mergeCell ref="C46:D46"/>
    <mergeCell ref="A56:E56"/>
    <mergeCell ref="A55:E55"/>
    <mergeCell ref="A50:E50"/>
    <mergeCell ref="A51:E51"/>
    <mergeCell ref="A54:E54"/>
    <mergeCell ref="A52:E5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0">
      <selection activeCell="F66" sqref="F66"/>
    </sheetView>
  </sheetViews>
  <sheetFormatPr defaultColWidth="9.140625" defaultRowHeight="12.75"/>
  <cols>
    <col min="1" max="1" width="5.85156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110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6.25" customHeight="1" hidden="1">
      <c r="A18" s="59">
        <v>1</v>
      </c>
      <c r="B18" s="12" t="s">
        <v>88</v>
      </c>
      <c r="C18" s="59" t="s">
        <v>8</v>
      </c>
      <c r="D18" s="59">
        <v>113.4</v>
      </c>
      <c r="E18" s="60">
        <v>0</v>
      </c>
    </row>
    <row r="19" spans="1:5" s="1" customFormat="1" ht="35.25" customHeight="1" hidden="1">
      <c r="A19" s="59">
        <v>2</v>
      </c>
      <c r="B19" s="14" t="s">
        <v>89</v>
      </c>
      <c r="C19" s="59"/>
      <c r="D19" s="64"/>
      <c r="E19" s="60">
        <v>0</v>
      </c>
    </row>
    <row r="20" spans="1:5" s="1" customFormat="1" ht="21" customHeight="1" hidden="1">
      <c r="A20" s="11"/>
      <c r="B20" s="93" t="s">
        <v>22</v>
      </c>
      <c r="C20" s="94"/>
      <c r="D20" s="95"/>
      <c r="E20" s="58">
        <f>E19+E18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18" customHeight="1">
      <c r="A22" s="11">
        <v>1</v>
      </c>
      <c r="B22" s="14" t="s">
        <v>111</v>
      </c>
      <c r="C22" s="59" t="s">
        <v>38</v>
      </c>
      <c r="D22" s="59">
        <v>1</v>
      </c>
      <c r="E22" s="60">
        <v>39000</v>
      </c>
      <c r="F22" s="19"/>
    </row>
    <row r="23" spans="1:9" s="1" customFormat="1" ht="15.75" customHeight="1">
      <c r="A23" s="11"/>
      <c r="B23" s="93" t="s">
        <v>22</v>
      </c>
      <c r="C23" s="94"/>
      <c r="D23" s="95"/>
      <c r="E23" s="47">
        <f>SUM(E22:E22)</f>
        <v>39000</v>
      </c>
      <c r="H23" s="21"/>
      <c r="I23" s="21"/>
    </row>
    <row r="24" spans="1:9" s="1" customFormat="1" ht="14.25" customHeight="1">
      <c r="A24" s="11"/>
      <c r="B24" s="22" t="s">
        <v>24</v>
      </c>
      <c r="C24" s="15"/>
      <c r="D24" s="16"/>
      <c r="E24" s="45" t="s">
        <v>51</v>
      </c>
      <c r="H24" s="21"/>
      <c r="I24" s="21"/>
    </row>
    <row r="25" spans="1:6" s="10" customFormat="1" ht="17.25" customHeight="1">
      <c r="A25" s="4"/>
      <c r="B25" s="101" t="s">
        <v>25</v>
      </c>
      <c r="C25" s="102"/>
      <c r="D25" s="103"/>
      <c r="E25" s="48">
        <f>E23+E20</f>
        <v>39000</v>
      </c>
      <c r="F25" s="42"/>
    </row>
    <row r="26" spans="1:5" s="10" customFormat="1" ht="21.75" customHeight="1" hidden="1">
      <c r="A26" s="24"/>
      <c r="B26" s="25" t="s">
        <v>22</v>
      </c>
      <c r="C26" s="25"/>
      <c r="D26" s="25"/>
      <c r="E26" s="26">
        <f>E25+E15</f>
        <v>39235.2</v>
      </c>
    </row>
    <row r="27" spans="1:5" s="10" customFormat="1" ht="21.75" customHeight="1">
      <c r="A27" s="54"/>
      <c r="B27" s="55"/>
      <c r="C27" s="55"/>
      <c r="D27" s="55"/>
      <c r="E27" s="56"/>
    </row>
    <row r="28" spans="1:5" s="1" customFormat="1" ht="25.5" customHeight="1">
      <c r="A28" s="27"/>
      <c r="B28" s="34" t="s">
        <v>30</v>
      </c>
      <c r="C28" s="35"/>
      <c r="D28" s="35"/>
      <c r="E28" s="35"/>
    </row>
    <row r="29" spans="1:5" s="1" customFormat="1" ht="21" customHeight="1">
      <c r="A29" s="27"/>
      <c r="B29" s="34" t="s">
        <v>112</v>
      </c>
      <c r="C29" s="35"/>
      <c r="D29" s="35"/>
      <c r="E29" s="35"/>
    </row>
    <row r="30" spans="1:5" s="1" customFormat="1" ht="21" customHeight="1">
      <c r="A30" s="27"/>
      <c r="B30" s="34"/>
      <c r="C30" s="35"/>
      <c r="D30" s="35"/>
      <c r="E30" s="35"/>
    </row>
    <row r="31" spans="1:5" s="1" customFormat="1" ht="22.5" customHeight="1">
      <c r="A31" s="29"/>
      <c r="B31" s="70" t="s">
        <v>40</v>
      </c>
      <c r="C31" s="70"/>
      <c r="D31" s="70"/>
      <c r="E31" s="30"/>
    </row>
    <row r="32" spans="1:5" s="1" customFormat="1" ht="21" customHeight="1">
      <c r="A32" s="29"/>
      <c r="B32" s="31" t="s">
        <v>27</v>
      </c>
      <c r="C32" s="99">
        <f>C33+C34</f>
        <v>647360.5</v>
      </c>
      <c r="D32" s="100"/>
      <c r="E32" s="30"/>
    </row>
    <row r="33" spans="1:5" s="1" customFormat="1" ht="15.75">
      <c r="A33" s="29"/>
      <c r="B33" s="32" t="s">
        <v>28</v>
      </c>
      <c r="C33" s="84">
        <v>297481.5</v>
      </c>
      <c r="D33" s="84"/>
      <c r="E33" s="30"/>
    </row>
    <row r="34" spans="1:5" s="1" customFormat="1" ht="15.75">
      <c r="A34" s="29"/>
      <c r="B34" s="33" t="s">
        <v>29</v>
      </c>
      <c r="C34" s="84">
        <v>349879</v>
      </c>
      <c r="D34" s="84"/>
      <c r="E34" s="30"/>
    </row>
    <row r="36" ht="12" customHeight="1"/>
    <row r="37" spans="1:10" s="1" customFormat="1" ht="32.25" customHeight="1" hidden="1">
      <c r="A37" s="27"/>
      <c r="B37" s="85" t="s">
        <v>68</v>
      </c>
      <c r="C37" s="85"/>
      <c r="D37" s="85"/>
      <c r="E37" s="61"/>
      <c r="F37" s="36"/>
      <c r="G37" s="36"/>
      <c r="H37" s="36"/>
      <c r="I37" s="36"/>
      <c r="J37" s="36"/>
    </row>
    <row r="38" spans="1:10" s="1" customFormat="1" ht="30" customHeight="1">
      <c r="A38" s="27"/>
      <c r="B38" s="81" t="s">
        <v>59</v>
      </c>
      <c r="C38" s="81"/>
      <c r="D38" s="81"/>
      <c r="E38" s="61">
        <v>-493987.28</v>
      </c>
      <c r="F38" s="82">
        <v>493987.28</v>
      </c>
      <c r="G38" s="82"/>
      <c r="H38" s="83"/>
      <c r="I38" s="83"/>
      <c r="J38" s="36"/>
    </row>
    <row r="39" spans="1:10" s="1" customFormat="1" ht="32.25" customHeight="1">
      <c r="A39" s="27"/>
      <c r="B39" s="80" t="s">
        <v>60</v>
      </c>
      <c r="C39" s="80"/>
      <c r="D39" s="80"/>
      <c r="E39" s="43">
        <f>C34-E25-F38</f>
        <v>-183108.28000000003</v>
      </c>
      <c r="F39" s="83"/>
      <c r="G39" s="83"/>
      <c r="H39" s="83"/>
      <c r="I39" s="83"/>
      <c r="J39" s="36"/>
    </row>
    <row r="40" spans="1:10" s="1" customFormat="1" ht="15.75" hidden="1">
      <c r="A40" s="27"/>
      <c r="B40" s="37"/>
      <c r="C40" s="78"/>
      <c r="D40" s="78"/>
      <c r="E40" s="34"/>
      <c r="F40" s="36"/>
      <c r="G40" s="36"/>
      <c r="H40" s="36"/>
      <c r="I40" s="36"/>
      <c r="J40" s="36"/>
    </row>
    <row r="41" spans="1:10" s="1" customFormat="1" ht="15.75" hidden="1">
      <c r="A41" s="27"/>
      <c r="B41" s="38"/>
      <c r="C41" s="79"/>
      <c r="D41" s="79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>
      <c r="A43" s="39"/>
      <c r="F43" s="36"/>
      <c r="G43" s="36"/>
      <c r="H43" s="36"/>
      <c r="I43" s="36"/>
      <c r="J43" s="36"/>
    </row>
    <row r="44" s="1" customFormat="1" ht="8.25" customHeight="1" hidden="1">
      <c r="A44" s="39"/>
    </row>
    <row r="45" s="1" customFormat="1" ht="8.25" customHeight="1" hidden="1">
      <c r="A45" s="39"/>
    </row>
    <row r="46" spans="1:5" s="1" customFormat="1" ht="15.75">
      <c r="A46" s="77" t="s">
        <v>31</v>
      </c>
      <c r="B46" s="77"/>
      <c r="C46" s="77"/>
      <c r="D46" s="77"/>
      <c r="E46" s="77"/>
    </row>
    <row r="47" spans="1:7" s="1" customFormat="1" ht="15.75">
      <c r="A47" s="77" t="s">
        <v>32</v>
      </c>
      <c r="B47" s="77"/>
      <c r="C47" s="77"/>
      <c r="D47" s="77"/>
      <c r="E47" s="77"/>
      <c r="G47" s="49"/>
    </row>
    <row r="48" spans="1:7" s="1" customFormat="1" ht="15.75">
      <c r="A48" s="77" t="s">
        <v>33</v>
      </c>
      <c r="B48" s="77"/>
      <c r="C48" s="77"/>
      <c r="D48" s="77"/>
      <c r="E48" s="77"/>
      <c r="G48" s="51"/>
    </row>
    <row r="49" spans="1:5" s="1" customFormat="1" ht="15.75">
      <c r="A49" s="40"/>
      <c r="B49" s="40"/>
      <c r="C49" s="40"/>
      <c r="D49" s="40"/>
      <c r="E49" s="40"/>
    </row>
    <row r="50" spans="1:5" s="1" customFormat="1" ht="15.75">
      <c r="A50" s="77"/>
      <c r="B50" s="77"/>
      <c r="C50" s="77"/>
      <c r="D50" s="77"/>
      <c r="E50" s="77"/>
    </row>
    <row r="51" spans="1:5" ht="39" customHeight="1">
      <c r="A51" s="76"/>
      <c r="B51" s="76"/>
      <c r="C51" s="76"/>
      <c r="D51" s="76"/>
      <c r="E51" s="76"/>
    </row>
    <row r="52" spans="1:6" ht="46.5" customHeight="1">
      <c r="A52" s="76"/>
      <c r="B52" s="76"/>
      <c r="C52" s="76"/>
      <c r="D52" s="76"/>
      <c r="E52" s="76"/>
      <c r="F52" s="50"/>
    </row>
  </sheetData>
  <mergeCells count="33">
    <mergeCell ref="A52:E52"/>
    <mergeCell ref="A47:E47"/>
    <mergeCell ref="A48:E48"/>
    <mergeCell ref="A50:E50"/>
    <mergeCell ref="A51:E51"/>
    <mergeCell ref="C40:D40"/>
    <mergeCell ref="C41:D41"/>
    <mergeCell ref="C42:D42"/>
    <mergeCell ref="A46:E46"/>
    <mergeCell ref="F38:G38"/>
    <mergeCell ref="H38:I38"/>
    <mergeCell ref="B39:D39"/>
    <mergeCell ref="F39:G39"/>
    <mergeCell ref="H39:I39"/>
    <mergeCell ref="C33:D33"/>
    <mergeCell ref="C34:D34"/>
    <mergeCell ref="B37:D37"/>
    <mergeCell ref="B38:D38"/>
    <mergeCell ref="B23:D23"/>
    <mergeCell ref="B25:D25"/>
    <mergeCell ref="B31:D31"/>
    <mergeCell ref="C32:D32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">
      <selection activeCell="A1" sqref="A1:E49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104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13.5" customHeight="1">
      <c r="A18" s="59">
        <v>1</v>
      </c>
      <c r="B18" s="12" t="s">
        <v>105</v>
      </c>
      <c r="C18" s="59" t="s">
        <v>38</v>
      </c>
      <c r="D18" s="59">
        <v>1</v>
      </c>
      <c r="E18" s="60">
        <v>9800</v>
      </c>
    </row>
    <row r="19" spans="1:5" s="1" customFormat="1" ht="17.25" customHeight="1">
      <c r="A19" s="59">
        <v>2</v>
      </c>
      <c r="B19" s="14" t="s">
        <v>106</v>
      </c>
      <c r="C19" s="63"/>
      <c r="D19" s="64"/>
      <c r="E19" s="60">
        <v>11598.5</v>
      </c>
    </row>
    <row r="20" spans="1:5" s="1" customFormat="1" ht="18" customHeight="1">
      <c r="A20" s="11"/>
      <c r="B20" s="93" t="s">
        <v>22</v>
      </c>
      <c r="C20" s="94"/>
      <c r="D20" s="95"/>
      <c r="E20" s="58">
        <f>SUM(E18:E19)</f>
        <v>21398.5</v>
      </c>
    </row>
    <row r="21" spans="1:5" s="1" customFormat="1" ht="0.75" customHeight="1" hidden="1">
      <c r="A21" s="96" t="s">
        <v>23</v>
      </c>
      <c r="B21" s="97"/>
      <c r="C21" s="97"/>
      <c r="D21" s="97"/>
      <c r="E21" s="98"/>
    </row>
    <row r="22" spans="1:6" s="1" customFormat="1" ht="39.75" customHeight="1" hidden="1">
      <c r="A22" s="59">
        <v>1</v>
      </c>
      <c r="B22" s="14" t="s">
        <v>84</v>
      </c>
      <c r="C22" s="59" t="s">
        <v>38</v>
      </c>
      <c r="D22" s="59">
        <v>3</v>
      </c>
      <c r="E22" s="60">
        <v>20200</v>
      </c>
      <c r="F22" s="19"/>
    </row>
    <row r="23" spans="1:6" s="1" customFormat="1" ht="39.75" customHeight="1" hidden="1">
      <c r="A23" s="59">
        <v>2</v>
      </c>
      <c r="B23" s="14" t="s">
        <v>85</v>
      </c>
      <c r="C23" s="63" t="s">
        <v>38</v>
      </c>
      <c r="D23" s="64">
        <v>1</v>
      </c>
      <c r="E23" s="60">
        <v>38000</v>
      </c>
      <c r="F23" s="19"/>
    </row>
    <row r="24" spans="1:9" s="1" customFormat="1" ht="15.75" customHeight="1" hidden="1">
      <c r="A24" s="11"/>
      <c r="B24" s="93" t="s">
        <v>22</v>
      </c>
      <c r="C24" s="94"/>
      <c r="D24" s="95"/>
      <c r="E24" s="47">
        <f>E23+E22</f>
        <v>58200</v>
      </c>
      <c r="H24" s="21"/>
      <c r="I24" s="21"/>
    </row>
    <row r="25" spans="1:9" s="1" customFormat="1" ht="14.25" customHeight="1">
      <c r="A25" s="11"/>
      <c r="B25" s="22" t="s">
        <v>24</v>
      </c>
      <c r="C25" s="15"/>
      <c r="D25" s="16"/>
      <c r="E25" s="45">
        <v>0</v>
      </c>
      <c r="H25" s="21"/>
      <c r="I25" s="21"/>
    </row>
    <row r="26" spans="1:6" s="10" customFormat="1" ht="17.25" customHeight="1">
      <c r="A26" s="4"/>
      <c r="B26" s="101" t="s">
        <v>25</v>
      </c>
      <c r="C26" s="102"/>
      <c r="D26" s="103"/>
      <c r="E26" s="48">
        <f>E20</f>
        <v>21398.5</v>
      </c>
      <c r="F26" s="42"/>
    </row>
    <row r="27" spans="1:5" s="10" customFormat="1" ht="21.75" customHeight="1" hidden="1">
      <c r="A27" s="24"/>
      <c r="B27" s="25" t="s">
        <v>22</v>
      </c>
      <c r="C27" s="25"/>
      <c r="D27" s="25"/>
      <c r="E27" s="26">
        <f>E26+E15</f>
        <v>21633.7</v>
      </c>
    </row>
    <row r="28" spans="1:5" s="10" customFormat="1" ht="21.75" customHeight="1">
      <c r="A28" s="54"/>
      <c r="B28" s="55"/>
      <c r="C28" s="55"/>
      <c r="D28" s="55"/>
      <c r="E28" s="56"/>
    </row>
    <row r="29" spans="1:5" s="1" customFormat="1" ht="25.5" customHeight="1">
      <c r="A29" s="27"/>
      <c r="B29" s="34" t="s">
        <v>30</v>
      </c>
      <c r="C29" s="35"/>
      <c r="D29" s="35"/>
      <c r="E29" s="35"/>
    </row>
    <row r="30" spans="1:5" s="1" customFormat="1" ht="21" customHeight="1">
      <c r="A30" s="27"/>
      <c r="B30" s="34" t="s">
        <v>107</v>
      </c>
      <c r="C30" s="35"/>
      <c r="D30" s="35"/>
      <c r="E30" s="35"/>
    </row>
    <row r="31" spans="1:5" s="1" customFormat="1" ht="21" customHeight="1">
      <c r="A31" s="27"/>
      <c r="B31" s="34"/>
      <c r="C31" s="35"/>
      <c r="D31" s="35"/>
      <c r="E31" s="35"/>
    </row>
    <row r="32" spans="1:5" s="1" customFormat="1" ht="22.5" customHeight="1">
      <c r="A32" s="29"/>
      <c r="B32" s="70" t="s">
        <v>40</v>
      </c>
      <c r="C32" s="70"/>
      <c r="D32" s="70"/>
      <c r="E32" s="30"/>
    </row>
    <row r="33" spans="1:5" s="1" customFormat="1" ht="21" customHeight="1">
      <c r="A33" s="29"/>
      <c r="B33" s="31" t="s">
        <v>27</v>
      </c>
      <c r="C33" s="99">
        <f>C34+C35</f>
        <v>48221.32</v>
      </c>
      <c r="D33" s="100"/>
      <c r="E33" s="30"/>
    </row>
    <row r="34" spans="1:5" s="1" customFormat="1" ht="15.75">
      <c r="A34" s="29"/>
      <c r="B34" s="32" t="s">
        <v>28</v>
      </c>
      <c r="C34" s="84">
        <v>26822.8</v>
      </c>
      <c r="D34" s="84"/>
      <c r="E34" s="30"/>
    </row>
    <row r="35" spans="1:5" s="1" customFormat="1" ht="15.75">
      <c r="A35" s="29"/>
      <c r="B35" s="33" t="s">
        <v>29</v>
      </c>
      <c r="C35" s="84">
        <v>21398.52</v>
      </c>
      <c r="D35" s="84"/>
      <c r="E35" s="30"/>
    </row>
    <row r="38" spans="1:10" s="1" customFormat="1" ht="32.25" customHeight="1">
      <c r="A38" s="27"/>
      <c r="B38" s="85" t="s">
        <v>68</v>
      </c>
      <c r="C38" s="85"/>
      <c r="D38" s="85"/>
      <c r="E38" s="62">
        <v>0</v>
      </c>
      <c r="F38" s="36"/>
      <c r="G38" s="36"/>
      <c r="H38" s="36"/>
      <c r="I38" s="36"/>
      <c r="J38" s="36"/>
    </row>
    <row r="39" spans="1:10" s="1" customFormat="1" ht="30" customHeight="1">
      <c r="A39" s="27"/>
      <c r="B39" s="81" t="s">
        <v>59</v>
      </c>
      <c r="C39" s="81"/>
      <c r="D39" s="81"/>
      <c r="E39" s="62">
        <v>0</v>
      </c>
      <c r="F39" s="83"/>
      <c r="G39" s="83"/>
      <c r="H39" s="83"/>
      <c r="I39" s="83"/>
      <c r="J39" s="36"/>
    </row>
    <row r="40" spans="1:10" s="1" customFormat="1" ht="32.25" customHeight="1">
      <c r="A40" s="27"/>
      <c r="B40" s="80" t="s">
        <v>60</v>
      </c>
      <c r="C40" s="80"/>
      <c r="D40" s="80"/>
      <c r="E40" s="65">
        <f>C35-E26</f>
        <v>0.020000000000436557</v>
      </c>
      <c r="F40" s="83"/>
      <c r="G40" s="83"/>
      <c r="H40" s="83"/>
      <c r="I40" s="83"/>
      <c r="J40" s="36"/>
    </row>
    <row r="41" spans="1:10" s="1" customFormat="1" ht="15.75" hidden="1">
      <c r="A41" s="27"/>
      <c r="B41" s="37"/>
      <c r="C41" s="78"/>
      <c r="D41" s="78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 hidden="1">
      <c r="A43" s="27"/>
      <c r="B43" s="38"/>
      <c r="C43" s="79"/>
      <c r="D43" s="79"/>
      <c r="E43" s="34"/>
      <c r="F43" s="36"/>
      <c r="G43" s="36"/>
      <c r="H43" s="36"/>
      <c r="I43" s="36"/>
      <c r="J43" s="36"/>
    </row>
    <row r="44" spans="1:10" s="1" customFormat="1" ht="15.75">
      <c r="A44" s="39"/>
      <c r="F44" s="36"/>
      <c r="G44" s="36"/>
      <c r="H44" s="36"/>
      <c r="I44" s="36"/>
      <c r="J44" s="36"/>
    </row>
    <row r="45" s="1" customFormat="1" ht="8.25" customHeight="1" hidden="1">
      <c r="A45" s="39"/>
    </row>
    <row r="46" s="1" customFormat="1" ht="8.25" customHeight="1" hidden="1">
      <c r="A46" s="39"/>
    </row>
    <row r="47" spans="1:8" s="1" customFormat="1" ht="15.75">
      <c r="A47" s="77" t="s">
        <v>31</v>
      </c>
      <c r="B47" s="77"/>
      <c r="C47" s="77"/>
      <c r="D47" s="77"/>
      <c r="E47" s="77"/>
      <c r="H47" s="39"/>
    </row>
    <row r="48" spans="1:7" s="1" customFormat="1" ht="15.75">
      <c r="A48" s="77" t="s">
        <v>32</v>
      </c>
      <c r="B48" s="77"/>
      <c r="C48" s="77"/>
      <c r="D48" s="77"/>
      <c r="E48" s="77"/>
      <c r="G48" s="49"/>
    </row>
    <row r="49" spans="1:7" s="1" customFormat="1" ht="15.75">
      <c r="A49" s="77" t="s">
        <v>33</v>
      </c>
      <c r="B49" s="77"/>
      <c r="C49" s="77"/>
      <c r="D49" s="77"/>
      <c r="E49" s="77"/>
      <c r="G49" s="51"/>
    </row>
    <row r="50" spans="1:5" s="1" customFormat="1" ht="15.75">
      <c r="A50" s="40"/>
      <c r="B50" s="40"/>
      <c r="C50" s="40"/>
      <c r="D50" s="40"/>
      <c r="E50" s="40"/>
    </row>
    <row r="51" spans="1:5" s="1" customFormat="1" ht="15.75">
      <c r="A51" s="77"/>
      <c r="B51" s="77"/>
      <c r="C51" s="77"/>
      <c r="D51" s="77"/>
      <c r="E51" s="77"/>
    </row>
    <row r="52" spans="1:5" ht="39" customHeight="1">
      <c r="A52" s="76"/>
      <c r="B52" s="76"/>
      <c r="C52" s="76"/>
      <c r="D52" s="76"/>
      <c r="E52" s="76"/>
    </row>
    <row r="53" spans="1:6" ht="46.5" customHeight="1">
      <c r="A53" s="76"/>
      <c r="B53" s="76"/>
      <c r="C53" s="76"/>
      <c r="D53" s="76"/>
      <c r="E53" s="76"/>
      <c r="F53" s="50"/>
    </row>
  </sheetData>
  <mergeCells count="33">
    <mergeCell ref="A53:E53"/>
    <mergeCell ref="A48:E48"/>
    <mergeCell ref="A49:E49"/>
    <mergeCell ref="A51:E51"/>
    <mergeCell ref="A52:E52"/>
    <mergeCell ref="C41:D41"/>
    <mergeCell ref="C42:D42"/>
    <mergeCell ref="C43:D43"/>
    <mergeCell ref="A47:E47"/>
    <mergeCell ref="F39:G39"/>
    <mergeCell ref="H39:I39"/>
    <mergeCell ref="B40:D40"/>
    <mergeCell ref="F40:G40"/>
    <mergeCell ref="H40:I40"/>
    <mergeCell ref="C34:D34"/>
    <mergeCell ref="C35:D35"/>
    <mergeCell ref="B38:D38"/>
    <mergeCell ref="B39:D39"/>
    <mergeCell ref="B24:D24"/>
    <mergeCell ref="B26:D26"/>
    <mergeCell ref="B32:D32"/>
    <mergeCell ref="C33:D33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J42" sqref="J42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114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6.5" customHeight="1">
      <c r="A16" s="2"/>
      <c r="B16" s="87" t="s">
        <v>18</v>
      </c>
      <c r="C16" s="88"/>
      <c r="D16" s="88"/>
      <c r="E16" s="89"/>
    </row>
    <row r="17" spans="1:5" s="1" customFormat="1" ht="16.5" customHeight="1" hidden="1">
      <c r="A17" s="90" t="s">
        <v>19</v>
      </c>
      <c r="B17" s="91"/>
      <c r="C17" s="91"/>
      <c r="D17" s="91"/>
      <c r="E17" s="92"/>
    </row>
    <row r="18" spans="1:5" s="1" customFormat="1" ht="26.25" customHeight="1" hidden="1">
      <c r="A18" s="59">
        <v>1</v>
      </c>
      <c r="B18" s="12" t="s">
        <v>115</v>
      </c>
      <c r="C18" s="59" t="s">
        <v>38</v>
      </c>
      <c r="D18" s="59">
        <v>0</v>
      </c>
      <c r="E18" s="60">
        <v>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E18</f>
        <v>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90</v>
      </c>
      <c r="C21" s="59" t="s">
        <v>38</v>
      </c>
      <c r="D21" s="59">
        <v>2</v>
      </c>
      <c r="E21" s="60">
        <v>72540</v>
      </c>
      <c r="F21" s="19"/>
    </row>
    <row r="22" spans="1:6" s="1" customFormat="1" ht="19.5" customHeight="1">
      <c r="A22" s="11">
        <v>2</v>
      </c>
      <c r="B22" s="14" t="s">
        <v>116</v>
      </c>
      <c r="C22" s="59" t="s">
        <v>38</v>
      </c>
      <c r="D22" s="59">
        <v>1</v>
      </c>
      <c r="E22" s="60">
        <v>118000</v>
      </c>
      <c r="F22" s="19"/>
    </row>
    <row r="23" spans="1:6" s="1" customFormat="1" ht="15.75" customHeight="1">
      <c r="A23" s="11">
        <v>3</v>
      </c>
      <c r="B23" s="14" t="s">
        <v>117</v>
      </c>
      <c r="C23" s="59" t="s">
        <v>35</v>
      </c>
      <c r="D23" s="59">
        <v>100</v>
      </c>
      <c r="E23" s="60">
        <v>17000</v>
      </c>
      <c r="F23" s="19"/>
    </row>
    <row r="24" spans="1:9" s="1" customFormat="1" ht="34.5" customHeight="1" hidden="1">
      <c r="A24" s="11">
        <v>3</v>
      </c>
      <c r="B24" s="14" t="s">
        <v>118</v>
      </c>
      <c r="C24" s="59" t="s">
        <v>38</v>
      </c>
      <c r="D24" s="64">
        <v>0</v>
      </c>
      <c r="E24" s="60">
        <v>0</v>
      </c>
      <c r="F24" s="19"/>
      <c r="H24" s="1">
        <f>145000/260</f>
        <v>557.6923076923077</v>
      </c>
      <c r="I24" s="1">
        <f>557.69*80</f>
        <v>44615.200000000004</v>
      </c>
    </row>
    <row r="25" spans="1:6" s="1" customFormat="1" ht="17.25" customHeight="1">
      <c r="A25" s="11">
        <v>4</v>
      </c>
      <c r="B25" s="14" t="s">
        <v>119</v>
      </c>
      <c r="C25" s="63"/>
      <c r="D25" s="64"/>
      <c r="E25" s="60">
        <v>400000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SUM(E21:E25)</f>
        <v>607540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142375.75</v>
      </c>
      <c r="G27" s="49"/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E27+E26+E19</f>
        <v>749915.75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750150.95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120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1688642.6400000001</v>
      </c>
      <c r="D35" s="100"/>
      <c r="E35" s="30"/>
    </row>
    <row r="36" spans="1:5" s="1" customFormat="1" ht="15.75">
      <c r="A36" s="29"/>
      <c r="B36" s="32" t="s">
        <v>28</v>
      </c>
      <c r="C36" s="84">
        <v>976763.88</v>
      </c>
      <c r="D36" s="84"/>
      <c r="E36" s="30"/>
    </row>
    <row r="37" spans="1:5" s="1" customFormat="1" ht="15.75">
      <c r="A37" s="29"/>
      <c r="B37" s="33" t="s">
        <v>29</v>
      </c>
      <c r="C37" s="84">
        <v>711878.76</v>
      </c>
      <c r="D37" s="84"/>
      <c r="E37" s="30"/>
    </row>
    <row r="40" spans="1:10" s="1" customFormat="1" ht="32.25" customHeight="1" hidden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-1422473.31</v>
      </c>
      <c r="F41" s="82">
        <v>1422473.31</v>
      </c>
      <c r="G41" s="82"/>
      <c r="H41" s="82">
        <f>355949+96000</f>
        <v>451949</v>
      </c>
      <c r="I41" s="82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C37-E28-F41</f>
        <v>-1460510.3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55:E55"/>
    <mergeCell ref="A50:E50"/>
    <mergeCell ref="A51:E51"/>
    <mergeCell ref="A53:E53"/>
    <mergeCell ref="A54:E54"/>
    <mergeCell ref="C43:D43"/>
    <mergeCell ref="C44:D44"/>
    <mergeCell ref="C45:D45"/>
    <mergeCell ref="A49:E49"/>
    <mergeCell ref="F41:G41"/>
    <mergeCell ref="H41:I41"/>
    <mergeCell ref="B42:D42"/>
    <mergeCell ref="F42:G42"/>
    <mergeCell ref="H42:I42"/>
    <mergeCell ref="C36:D36"/>
    <mergeCell ref="C37:D37"/>
    <mergeCell ref="B40:D40"/>
    <mergeCell ref="B41:D41"/>
    <mergeCell ref="B26:D26"/>
    <mergeCell ref="B28:D28"/>
    <mergeCell ref="B34:D34"/>
    <mergeCell ref="C35:D35"/>
    <mergeCell ref="B16:E16"/>
    <mergeCell ref="A17:E17"/>
    <mergeCell ref="B19:D19"/>
    <mergeCell ref="A20:E20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L37" sqref="L37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121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24.75" customHeight="1">
      <c r="A18" s="59">
        <v>1</v>
      </c>
      <c r="B18" s="12" t="s">
        <v>122</v>
      </c>
      <c r="C18" s="59" t="s">
        <v>38</v>
      </c>
      <c r="D18" s="59">
        <v>1</v>
      </c>
      <c r="E18" s="60">
        <v>99000</v>
      </c>
    </row>
    <row r="19" spans="1:5" s="1" customFormat="1" ht="26.25" customHeight="1" hidden="1">
      <c r="A19" s="59">
        <v>2</v>
      </c>
      <c r="B19" s="14" t="s">
        <v>20</v>
      </c>
      <c r="C19" s="59" t="s">
        <v>8</v>
      </c>
      <c r="D19" s="64">
        <v>0</v>
      </c>
      <c r="E19" s="60">
        <v>0</v>
      </c>
    </row>
    <row r="20" spans="1:5" s="1" customFormat="1" ht="21" customHeight="1">
      <c r="A20" s="11"/>
      <c r="B20" s="93" t="s">
        <v>22</v>
      </c>
      <c r="C20" s="94"/>
      <c r="D20" s="95"/>
      <c r="E20" s="58">
        <f>SUM(E18:E19)</f>
        <v>99000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90</v>
      </c>
      <c r="C22" s="59" t="s">
        <v>38</v>
      </c>
      <c r="D22" s="59">
        <v>1</v>
      </c>
      <c r="E22" s="60">
        <v>39000</v>
      </c>
      <c r="F22" s="19"/>
    </row>
    <row r="23" spans="1:6" s="1" customFormat="1" ht="27" customHeight="1">
      <c r="A23" s="11">
        <v>2</v>
      </c>
      <c r="B23" s="14" t="s">
        <v>123</v>
      </c>
      <c r="C23" s="59" t="s">
        <v>38</v>
      </c>
      <c r="D23" s="59">
        <v>1</v>
      </c>
      <c r="E23" s="60">
        <v>72000</v>
      </c>
      <c r="F23" s="19"/>
    </row>
    <row r="24" spans="1:6" s="1" customFormat="1" ht="22.5" customHeight="1" hidden="1">
      <c r="A24" s="11">
        <v>3</v>
      </c>
      <c r="B24" s="14" t="s">
        <v>65</v>
      </c>
      <c r="C24" s="59"/>
      <c r="D24" s="59"/>
      <c r="E24" s="60">
        <v>0</v>
      </c>
      <c r="F24" s="19"/>
    </row>
    <row r="25" spans="1:6" s="1" customFormat="1" ht="34.5" customHeight="1">
      <c r="A25" s="11">
        <v>3</v>
      </c>
      <c r="B25" s="14" t="s">
        <v>124</v>
      </c>
      <c r="C25" s="59" t="s">
        <v>38</v>
      </c>
      <c r="D25" s="64">
        <v>80</v>
      </c>
      <c r="E25" s="60">
        <v>25000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SUM(E22:E25)</f>
        <v>136000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118264.1</v>
      </c>
      <c r="G27" s="49"/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E27+E26+E20</f>
        <v>353264.1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353499.3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125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1402679.52</v>
      </c>
      <c r="D35" s="100"/>
      <c r="E35" s="30"/>
    </row>
    <row r="36" spans="1:5" s="1" customFormat="1" ht="15.75">
      <c r="A36" s="29"/>
      <c r="B36" s="32" t="s">
        <v>28</v>
      </c>
      <c r="C36" s="84">
        <v>811353.84</v>
      </c>
      <c r="D36" s="84"/>
      <c r="E36" s="30"/>
    </row>
    <row r="37" spans="1:5" s="1" customFormat="1" ht="15.75">
      <c r="A37" s="29"/>
      <c r="B37" s="33" t="s">
        <v>29</v>
      </c>
      <c r="C37" s="84">
        <v>591325.68</v>
      </c>
      <c r="D37" s="84"/>
      <c r="E37" s="30"/>
    </row>
    <row r="39" ht="12" customHeight="1"/>
    <row r="40" spans="1:10" s="1" customFormat="1" ht="32.25" customHeight="1" hidden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-788116.08</v>
      </c>
      <c r="F41" s="83"/>
      <c r="G41" s="83"/>
      <c r="H41" s="82">
        <v>788116.08</v>
      </c>
      <c r="I41" s="82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C37-E28-H41</f>
        <v>-550054.4999999999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55:E55"/>
    <mergeCell ref="A50:E50"/>
    <mergeCell ref="A51:E51"/>
    <mergeCell ref="A53:E53"/>
    <mergeCell ref="A54:E54"/>
    <mergeCell ref="C43:D43"/>
    <mergeCell ref="C44:D44"/>
    <mergeCell ref="C45:D45"/>
    <mergeCell ref="A49:E49"/>
    <mergeCell ref="F41:G41"/>
    <mergeCell ref="H41:I41"/>
    <mergeCell ref="B42:D42"/>
    <mergeCell ref="F42:G42"/>
    <mergeCell ref="H42:I42"/>
    <mergeCell ref="C36:D36"/>
    <mergeCell ref="C37:D37"/>
    <mergeCell ref="B40:D40"/>
    <mergeCell ref="B41:D41"/>
    <mergeCell ref="B26:D26"/>
    <mergeCell ref="B28:D28"/>
    <mergeCell ref="B34:D34"/>
    <mergeCell ref="C35:D35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M37" sqref="M37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126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20.25" customHeight="1">
      <c r="A18" s="59">
        <v>1</v>
      </c>
      <c r="B18" s="12" t="s">
        <v>127</v>
      </c>
      <c r="C18" s="59" t="s">
        <v>38</v>
      </c>
      <c r="D18" s="59">
        <v>1</v>
      </c>
      <c r="E18" s="60">
        <v>100000</v>
      </c>
    </row>
    <row r="19" spans="1:5" s="1" customFormat="1" ht="17.25" customHeight="1" hidden="1">
      <c r="A19" s="59">
        <v>2</v>
      </c>
      <c r="B19" s="14" t="s">
        <v>128</v>
      </c>
      <c r="C19" s="59" t="s">
        <v>8</v>
      </c>
      <c r="D19" s="64">
        <v>0</v>
      </c>
      <c r="E19" s="60">
        <v>0</v>
      </c>
    </row>
    <row r="20" spans="1:5" s="1" customFormat="1" ht="21" customHeight="1">
      <c r="A20" s="11"/>
      <c r="B20" s="93" t="s">
        <v>22</v>
      </c>
      <c r="C20" s="94"/>
      <c r="D20" s="95"/>
      <c r="E20" s="58">
        <f>SUM(E18:E19)</f>
        <v>100000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129</v>
      </c>
      <c r="C22" s="59" t="s">
        <v>38</v>
      </c>
      <c r="D22" s="59">
        <v>1</v>
      </c>
      <c r="E22" s="60">
        <v>41000</v>
      </c>
      <c r="F22" s="19"/>
    </row>
    <row r="23" spans="1:6" s="1" customFormat="1" ht="27.75" customHeight="1">
      <c r="A23" s="11">
        <v>2</v>
      </c>
      <c r="B23" s="14" t="s">
        <v>130</v>
      </c>
      <c r="C23" s="59" t="s">
        <v>38</v>
      </c>
      <c r="D23" s="59">
        <v>1</v>
      </c>
      <c r="E23" s="60">
        <v>78500</v>
      </c>
      <c r="F23" s="19"/>
    </row>
    <row r="24" spans="1:6" s="1" customFormat="1" ht="18.75" customHeight="1" hidden="1">
      <c r="A24" s="11">
        <v>3</v>
      </c>
      <c r="B24" s="14" t="s">
        <v>65</v>
      </c>
      <c r="C24" s="59"/>
      <c r="D24" s="59"/>
      <c r="E24" s="60">
        <v>0</v>
      </c>
      <c r="F24" s="19"/>
    </row>
    <row r="25" spans="1:6" s="1" customFormat="1" ht="34.5" customHeight="1">
      <c r="A25" s="11">
        <v>3</v>
      </c>
      <c r="B25" s="14" t="s">
        <v>131</v>
      </c>
      <c r="C25" s="59" t="s">
        <v>38</v>
      </c>
      <c r="D25" s="64">
        <v>40</v>
      </c>
      <c r="E25" s="60">
        <v>25000</v>
      </c>
      <c r="F25" s="19"/>
    </row>
    <row r="26" spans="1:6" s="1" customFormat="1" ht="17.25" customHeight="1">
      <c r="A26" s="11">
        <v>4</v>
      </c>
      <c r="B26" s="14" t="s">
        <v>117</v>
      </c>
      <c r="C26" s="59" t="s">
        <v>35</v>
      </c>
      <c r="D26" s="64">
        <v>100</v>
      </c>
      <c r="E26" s="60">
        <v>17000</v>
      </c>
      <c r="F26" s="19"/>
    </row>
    <row r="27" spans="1:9" s="1" customFormat="1" ht="15.75" customHeight="1">
      <c r="A27" s="11"/>
      <c r="B27" s="93" t="s">
        <v>22</v>
      </c>
      <c r="C27" s="94"/>
      <c r="D27" s="95"/>
      <c r="E27" s="47">
        <f>SUM(E22:E26)</f>
        <v>161500</v>
      </c>
      <c r="H27" s="21"/>
      <c r="I27" s="21"/>
    </row>
    <row r="28" spans="1:9" s="1" customFormat="1" ht="14.25" customHeight="1">
      <c r="A28" s="11"/>
      <c r="B28" s="22" t="s">
        <v>24</v>
      </c>
      <c r="C28" s="15"/>
      <c r="D28" s="16"/>
      <c r="E28" s="45">
        <v>116184.62</v>
      </c>
      <c r="G28" s="49"/>
      <c r="H28" s="21"/>
      <c r="I28" s="21"/>
    </row>
    <row r="29" spans="1:6" s="10" customFormat="1" ht="17.25" customHeight="1">
      <c r="A29" s="4"/>
      <c r="B29" s="101" t="s">
        <v>25</v>
      </c>
      <c r="C29" s="102"/>
      <c r="D29" s="103"/>
      <c r="E29" s="48">
        <f>E28+E27+E20</f>
        <v>377684.62</v>
      </c>
      <c r="F29" s="42"/>
    </row>
    <row r="30" spans="1:5" s="10" customFormat="1" ht="21.75" customHeight="1" hidden="1">
      <c r="A30" s="24"/>
      <c r="B30" s="25" t="s">
        <v>22</v>
      </c>
      <c r="C30" s="25"/>
      <c r="D30" s="25"/>
      <c r="E30" s="26">
        <f>E29+E15</f>
        <v>377919.82</v>
      </c>
    </row>
    <row r="31" spans="1:5" s="10" customFormat="1" ht="21.75" customHeight="1">
      <c r="A31" s="54"/>
      <c r="B31" s="55"/>
      <c r="C31" s="55"/>
      <c r="D31" s="55"/>
      <c r="E31" s="56"/>
    </row>
    <row r="32" spans="1:5" s="1" customFormat="1" ht="25.5" customHeight="1">
      <c r="A32" s="27"/>
      <c r="B32" s="34" t="s">
        <v>30</v>
      </c>
      <c r="C32" s="35"/>
      <c r="D32" s="35"/>
      <c r="E32" s="35"/>
    </row>
    <row r="33" spans="1:5" s="1" customFormat="1" ht="21" customHeight="1">
      <c r="A33" s="27"/>
      <c r="B33" s="34" t="s">
        <v>125</v>
      </c>
      <c r="C33" s="35"/>
      <c r="D33" s="35"/>
      <c r="E33" s="35"/>
    </row>
    <row r="34" spans="1:5" s="1" customFormat="1" ht="21" customHeight="1">
      <c r="A34" s="27"/>
      <c r="B34" s="34"/>
      <c r="C34" s="35"/>
      <c r="D34" s="35"/>
      <c r="E34" s="35"/>
    </row>
    <row r="35" spans="1:5" s="1" customFormat="1" ht="22.5" customHeight="1">
      <c r="A35" s="29"/>
      <c r="B35" s="70" t="s">
        <v>40</v>
      </c>
      <c r="C35" s="70"/>
      <c r="D35" s="70"/>
      <c r="E35" s="30"/>
    </row>
    <row r="36" spans="1:5" s="1" customFormat="1" ht="21" customHeight="1">
      <c r="A36" s="29"/>
      <c r="B36" s="31" t="s">
        <v>27</v>
      </c>
      <c r="C36" s="99">
        <f>C37+C38</f>
        <v>1377954.72</v>
      </c>
      <c r="D36" s="100"/>
      <c r="E36" s="30"/>
    </row>
    <row r="37" spans="1:5" s="1" customFormat="1" ht="15.75">
      <c r="A37" s="29"/>
      <c r="B37" s="32" t="s">
        <v>28</v>
      </c>
      <c r="C37" s="84">
        <v>797052.24</v>
      </c>
      <c r="D37" s="84"/>
      <c r="E37" s="30"/>
    </row>
    <row r="38" spans="1:5" s="1" customFormat="1" ht="15.75">
      <c r="A38" s="29"/>
      <c r="B38" s="33" t="s">
        <v>29</v>
      </c>
      <c r="C38" s="84">
        <v>580902.48</v>
      </c>
      <c r="D38" s="84"/>
      <c r="E38" s="30"/>
    </row>
    <row r="41" spans="1:10" s="1" customFormat="1" ht="32.25" customHeight="1" hidden="1">
      <c r="A41" s="27"/>
      <c r="B41" s="85" t="s">
        <v>68</v>
      </c>
      <c r="C41" s="85"/>
      <c r="D41" s="85"/>
      <c r="E41" s="61"/>
      <c r="F41" s="36"/>
      <c r="G41" s="36"/>
      <c r="H41" s="36"/>
      <c r="I41" s="36"/>
      <c r="J41" s="36"/>
    </row>
    <row r="42" spans="1:10" s="1" customFormat="1" ht="30" customHeight="1">
      <c r="A42" s="27"/>
      <c r="B42" s="81" t="s">
        <v>59</v>
      </c>
      <c r="C42" s="81"/>
      <c r="D42" s="81"/>
      <c r="E42" s="61">
        <v>-284885.09</v>
      </c>
      <c r="F42" s="83"/>
      <c r="G42" s="83"/>
      <c r="H42" s="82">
        <v>284885.09</v>
      </c>
      <c r="I42" s="82"/>
      <c r="J42" s="36"/>
    </row>
    <row r="43" spans="1:10" s="1" customFormat="1" ht="32.25" customHeight="1">
      <c r="A43" s="27"/>
      <c r="B43" s="80" t="s">
        <v>60</v>
      </c>
      <c r="C43" s="80"/>
      <c r="D43" s="80"/>
      <c r="E43" s="43">
        <f>C38-E29-H42</f>
        <v>-81667.23000000004</v>
      </c>
      <c r="F43" s="83"/>
      <c r="G43" s="83"/>
      <c r="H43" s="83"/>
      <c r="I43" s="83"/>
      <c r="J43" s="36"/>
    </row>
    <row r="44" spans="1:10" s="1" customFormat="1" ht="15.75" hidden="1">
      <c r="A44" s="27"/>
      <c r="B44" s="37"/>
      <c r="C44" s="78"/>
      <c r="D44" s="78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 hidden="1">
      <c r="A46" s="27"/>
      <c r="B46" s="38"/>
      <c r="C46" s="79"/>
      <c r="D46" s="79"/>
      <c r="E46" s="34"/>
      <c r="F46" s="36"/>
      <c r="G46" s="36"/>
      <c r="H46" s="36"/>
      <c r="I46" s="36"/>
      <c r="J46" s="36"/>
    </row>
    <row r="47" spans="1:10" s="1" customFormat="1" ht="15.75">
      <c r="A47" s="39"/>
      <c r="F47" s="36"/>
      <c r="G47" s="36"/>
      <c r="H47" s="36"/>
      <c r="I47" s="36"/>
      <c r="J47" s="36"/>
    </row>
    <row r="48" s="1" customFormat="1" ht="8.25" customHeight="1" hidden="1">
      <c r="A48" s="39"/>
    </row>
    <row r="49" s="1" customFormat="1" ht="8.25" customHeight="1" hidden="1">
      <c r="A49" s="39"/>
    </row>
    <row r="50" spans="1:5" s="1" customFormat="1" ht="15.75">
      <c r="A50" s="77" t="s">
        <v>31</v>
      </c>
      <c r="B50" s="77"/>
      <c r="C50" s="77"/>
      <c r="D50" s="77"/>
      <c r="E50" s="77"/>
    </row>
    <row r="51" spans="1:7" s="1" customFormat="1" ht="15.75">
      <c r="A51" s="77" t="s">
        <v>32</v>
      </c>
      <c r="B51" s="77"/>
      <c r="C51" s="77"/>
      <c r="D51" s="77"/>
      <c r="E51" s="77"/>
      <c r="G51" s="49"/>
    </row>
    <row r="52" spans="1:7" s="1" customFormat="1" ht="15.75">
      <c r="A52" s="77" t="s">
        <v>33</v>
      </c>
      <c r="B52" s="77"/>
      <c r="C52" s="77"/>
      <c r="D52" s="77"/>
      <c r="E52" s="77"/>
      <c r="G52" s="51"/>
    </row>
    <row r="53" spans="1:5" s="1" customFormat="1" ht="15.75">
      <c r="A53" s="40"/>
      <c r="B53" s="40"/>
      <c r="C53" s="40"/>
      <c r="D53" s="40"/>
      <c r="E53" s="40"/>
    </row>
    <row r="54" spans="1:5" s="1" customFormat="1" ht="15.75">
      <c r="A54" s="77"/>
      <c r="B54" s="77"/>
      <c r="C54" s="77"/>
      <c r="D54" s="77"/>
      <c r="E54" s="77"/>
    </row>
    <row r="55" spans="1:5" ht="39" customHeight="1">
      <c r="A55" s="76"/>
      <c r="B55" s="76"/>
      <c r="C55" s="76"/>
      <c r="D55" s="76"/>
      <c r="E55" s="76"/>
    </row>
    <row r="56" spans="1:6" ht="46.5" customHeight="1">
      <c r="A56" s="76"/>
      <c r="B56" s="76"/>
      <c r="C56" s="76"/>
      <c r="D56" s="76"/>
      <c r="E56" s="76"/>
      <c r="F56" s="50"/>
    </row>
  </sheetData>
  <mergeCells count="33">
    <mergeCell ref="A56:E56"/>
    <mergeCell ref="A51:E51"/>
    <mergeCell ref="A52:E52"/>
    <mergeCell ref="A54:E54"/>
    <mergeCell ref="A55:E55"/>
    <mergeCell ref="C44:D44"/>
    <mergeCell ref="C45:D45"/>
    <mergeCell ref="C46:D46"/>
    <mergeCell ref="A50:E50"/>
    <mergeCell ref="F42:G42"/>
    <mergeCell ref="H42:I42"/>
    <mergeCell ref="B43:D43"/>
    <mergeCell ref="F43:G43"/>
    <mergeCell ref="H43:I43"/>
    <mergeCell ref="C37:D37"/>
    <mergeCell ref="C38:D38"/>
    <mergeCell ref="B41:D41"/>
    <mergeCell ref="B42:D42"/>
    <mergeCell ref="B27:D27"/>
    <mergeCell ref="B29:D29"/>
    <mergeCell ref="B35:D35"/>
    <mergeCell ref="C36:D36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G46" sqref="G46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132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1.75" customHeight="1" hidden="1">
      <c r="A18" s="59">
        <v>1</v>
      </c>
      <c r="B18" s="12" t="s">
        <v>133</v>
      </c>
      <c r="C18" s="59" t="s">
        <v>38</v>
      </c>
      <c r="D18" s="59">
        <v>0</v>
      </c>
      <c r="E18" s="60">
        <v>0</v>
      </c>
    </row>
    <row r="19" spans="1:5" s="1" customFormat="1" ht="17.25" customHeight="1" hidden="1">
      <c r="A19" s="59">
        <v>2</v>
      </c>
      <c r="B19" s="14" t="s">
        <v>134</v>
      </c>
      <c r="C19" s="59" t="s">
        <v>8</v>
      </c>
      <c r="D19" s="64">
        <v>0</v>
      </c>
      <c r="E19" s="60">
        <v>0</v>
      </c>
    </row>
    <row r="20" spans="1:5" s="1" customFormat="1" ht="21" customHeight="1" hidden="1">
      <c r="A20" s="11"/>
      <c r="B20" s="93" t="s">
        <v>22</v>
      </c>
      <c r="C20" s="94"/>
      <c r="D20" s="95"/>
      <c r="E20" s="58">
        <f>SUM(E18:E19)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135</v>
      </c>
      <c r="C22" s="59" t="s">
        <v>38</v>
      </c>
      <c r="D22" s="59">
        <v>1</v>
      </c>
      <c r="E22" s="60">
        <v>36000</v>
      </c>
      <c r="F22" s="19"/>
    </row>
    <row r="23" spans="1:6" s="1" customFormat="1" ht="27" customHeight="1">
      <c r="A23" s="11">
        <v>2</v>
      </c>
      <c r="B23" s="14" t="s">
        <v>136</v>
      </c>
      <c r="C23" s="59" t="s">
        <v>38</v>
      </c>
      <c r="D23" s="59">
        <v>1</v>
      </c>
      <c r="E23" s="60">
        <v>61300</v>
      </c>
      <c r="F23" s="19"/>
    </row>
    <row r="24" spans="1:6" s="1" customFormat="1" ht="18.75" customHeight="1" hidden="1">
      <c r="A24" s="11">
        <v>3</v>
      </c>
      <c r="B24" s="14" t="s">
        <v>65</v>
      </c>
      <c r="C24" s="59"/>
      <c r="D24" s="59"/>
      <c r="E24" s="60">
        <v>0</v>
      </c>
      <c r="F24" s="19"/>
    </row>
    <row r="25" spans="1:6" s="1" customFormat="1" ht="19.5" customHeight="1" hidden="1">
      <c r="A25" s="11">
        <v>4</v>
      </c>
      <c r="B25" s="14" t="s">
        <v>137</v>
      </c>
      <c r="C25" s="59" t="s">
        <v>35</v>
      </c>
      <c r="D25" s="64">
        <v>42</v>
      </c>
      <c r="E25" s="60">
        <v>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SUM(E22:E25)</f>
        <v>97300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33155.06</v>
      </c>
      <c r="G27" s="49"/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E27+E26+E20</f>
        <v>130455.06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130690.26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125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393234.48</v>
      </c>
      <c r="D35" s="100"/>
      <c r="E35" s="30"/>
    </row>
    <row r="36" spans="1:5" s="1" customFormat="1" ht="15.75">
      <c r="A36" s="29"/>
      <c r="B36" s="32" t="s">
        <v>28</v>
      </c>
      <c r="C36" s="84">
        <v>227459.16</v>
      </c>
      <c r="D36" s="84"/>
      <c r="E36" s="30"/>
    </row>
    <row r="37" spans="1:5" s="1" customFormat="1" ht="15.75">
      <c r="A37" s="29"/>
      <c r="B37" s="33" t="s">
        <v>29</v>
      </c>
      <c r="C37" s="84">
        <v>165775.32</v>
      </c>
      <c r="D37" s="84"/>
      <c r="E37" s="30"/>
    </row>
    <row r="39" ht="11.25" customHeight="1"/>
    <row r="40" spans="1:10" s="1" customFormat="1" ht="0.75" customHeight="1" hidden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-170089.07</v>
      </c>
      <c r="F41" s="83"/>
      <c r="G41" s="83"/>
      <c r="H41" s="82">
        <v>170089.07</v>
      </c>
      <c r="I41" s="82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C37-E28-H41</f>
        <v>-134768.81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55:E55"/>
    <mergeCell ref="A50:E50"/>
    <mergeCell ref="A51:E51"/>
    <mergeCell ref="A53:E53"/>
    <mergeCell ref="A54:E54"/>
    <mergeCell ref="C43:D43"/>
    <mergeCell ref="C44:D44"/>
    <mergeCell ref="C45:D45"/>
    <mergeCell ref="A49:E49"/>
    <mergeCell ref="F41:G41"/>
    <mergeCell ref="H41:I41"/>
    <mergeCell ref="B42:D42"/>
    <mergeCell ref="F42:G42"/>
    <mergeCell ref="H42:I42"/>
    <mergeCell ref="C36:D36"/>
    <mergeCell ref="C37:D37"/>
    <mergeCell ref="B40:D40"/>
    <mergeCell ref="B41:D41"/>
    <mergeCell ref="B26:D26"/>
    <mergeCell ref="B28:D28"/>
    <mergeCell ref="B34:D34"/>
    <mergeCell ref="C35:D35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F3" sqref="F3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138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5.75" customHeight="1">
      <c r="A16" s="2"/>
      <c r="B16" s="87" t="s">
        <v>18</v>
      </c>
      <c r="C16" s="88"/>
      <c r="D16" s="88"/>
      <c r="E16" s="89"/>
    </row>
    <row r="17" spans="1:5" s="1" customFormat="1" ht="16.5" customHeight="1" hidden="1">
      <c r="A17" s="90" t="s">
        <v>19</v>
      </c>
      <c r="B17" s="91"/>
      <c r="C17" s="91"/>
      <c r="D17" s="91"/>
      <c r="E17" s="92"/>
    </row>
    <row r="18" spans="1:5" s="1" customFormat="1" ht="21.75" customHeight="1" hidden="1">
      <c r="A18" s="59">
        <v>1</v>
      </c>
      <c r="B18" s="12" t="s">
        <v>133</v>
      </c>
      <c r="C18" s="59" t="s">
        <v>38</v>
      </c>
      <c r="D18" s="59">
        <v>2</v>
      </c>
      <c r="E18" s="60">
        <v>0</v>
      </c>
    </row>
    <row r="19" spans="1:5" s="1" customFormat="1" ht="17.25" customHeight="1" hidden="1">
      <c r="A19" s="59">
        <v>2</v>
      </c>
      <c r="B19" s="14" t="s">
        <v>134</v>
      </c>
      <c r="C19" s="59" t="s">
        <v>8</v>
      </c>
      <c r="D19" s="64">
        <v>128.5</v>
      </c>
      <c r="E19" s="60">
        <v>0</v>
      </c>
    </row>
    <row r="20" spans="1:5" s="1" customFormat="1" ht="21" customHeight="1" hidden="1">
      <c r="A20" s="11"/>
      <c r="B20" s="93" t="s">
        <v>22</v>
      </c>
      <c r="C20" s="94"/>
      <c r="D20" s="95"/>
      <c r="E20" s="58">
        <f>SUM(E18:E19)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135</v>
      </c>
      <c r="C22" s="59" t="s">
        <v>38</v>
      </c>
      <c r="D22" s="59">
        <v>1</v>
      </c>
      <c r="E22" s="60">
        <v>36000</v>
      </c>
      <c r="F22" s="19"/>
    </row>
    <row r="23" spans="1:6" s="1" customFormat="1" ht="27.75" customHeight="1" hidden="1">
      <c r="A23" s="11">
        <v>2</v>
      </c>
      <c r="B23" s="14" t="s">
        <v>136</v>
      </c>
      <c r="C23" s="59" t="s">
        <v>38</v>
      </c>
      <c r="D23" s="59">
        <v>1</v>
      </c>
      <c r="E23" s="60">
        <v>0</v>
      </c>
      <c r="F23" s="19"/>
    </row>
    <row r="24" spans="1:6" s="1" customFormat="1" ht="18.75" customHeight="1" hidden="1">
      <c r="A24" s="11">
        <v>3</v>
      </c>
      <c r="B24" s="14" t="s">
        <v>65</v>
      </c>
      <c r="C24" s="59"/>
      <c r="D24" s="59"/>
      <c r="E24" s="60">
        <v>0</v>
      </c>
      <c r="F24" s="19"/>
    </row>
    <row r="25" spans="1:6" s="1" customFormat="1" ht="19.5" customHeight="1" hidden="1">
      <c r="A25" s="11">
        <v>4</v>
      </c>
      <c r="B25" s="14" t="s">
        <v>137</v>
      </c>
      <c r="C25" s="59" t="s">
        <v>35</v>
      </c>
      <c r="D25" s="64">
        <v>42</v>
      </c>
      <c r="E25" s="60">
        <v>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SUM(E22:E25)</f>
        <v>36000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0</v>
      </c>
      <c r="G27" s="49"/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E27+E26+E20</f>
        <v>36000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36235.2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125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392451.12</v>
      </c>
      <c r="D35" s="100"/>
      <c r="E35" s="30"/>
    </row>
    <row r="36" spans="1:5" s="1" customFormat="1" ht="15.75">
      <c r="A36" s="29"/>
      <c r="B36" s="32" t="s">
        <v>28</v>
      </c>
      <c r="C36" s="84">
        <v>227006.04</v>
      </c>
      <c r="D36" s="84"/>
      <c r="E36" s="30"/>
    </row>
    <row r="37" spans="1:5" s="1" customFormat="1" ht="15.75">
      <c r="A37" s="29"/>
      <c r="B37" s="33" t="s">
        <v>29</v>
      </c>
      <c r="C37" s="84">
        <v>165445.08</v>
      </c>
      <c r="D37" s="84"/>
      <c r="E37" s="30"/>
    </row>
    <row r="40" spans="1:10" s="1" customFormat="1" ht="32.25" customHeight="1" hidden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-222242.45</v>
      </c>
      <c r="F41" s="83"/>
      <c r="G41" s="83"/>
      <c r="H41" s="82">
        <v>222242.45</v>
      </c>
      <c r="I41" s="82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C37-E28-H41</f>
        <v>-92797.37000000002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55:E55"/>
    <mergeCell ref="A50:E50"/>
    <mergeCell ref="A51:E51"/>
    <mergeCell ref="A53:E53"/>
    <mergeCell ref="A54:E54"/>
    <mergeCell ref="C43:D43"/>
    <mergeCell ref="C44:D44"/>
    <mergeCell ref="C45:D45"/>
    <mergeCell ref="A49:E49"/>
    <mergeCell ref="F41:G41"/>
    <mergeCell ref="H41:I41"/>
    <mergeCell ref="B42:D42"/>
    <mergeCell ref="F42:G42"/>
    <mergeCell ref="H42:I42"/>
    <mergeCell ref="C36:D36"/>
    <mergeCell ref="C37:D37"/>
    <mergeCell ref="B40:D40"/>
    <mergeCell ref="B41:D41"/>
    <mergeCell ref="B26:D26"/>
    <mergeCell ref="B28:D28"/>
    <mergeCell ref="B34:D34"/>
    <mergeCell ref="C35:D35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44" sqref="I44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139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6.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1.75" customHeight="1" hidden="1">
      <c r="A18" s="59">
        <v>1</v>
      </c>
      <c r="B18" s="12" t="s">
        <v>140</v>
      </c>
      <c r="C18" s="59" t="s">
        <v>8</v>
      </c>
      <c r="D18" s="59">
        <v>1010</v>
      </c>
      <c r="E18" s="60">
        <v>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SUM(E18:E18)</f>
        <v>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135</v>
      </c>
      <c r="C21" s="59" t="s">
        <v>38</v>
      </c>
      <c r="D21" s="59">
        <v>3</v>
      </c>
      <c r="E21" s="60">
        <v>126000</v>
      </c>
      <c r="F21" s="19"/>
    </row>
    <row r="22" spans="1:6" s="1" customFormat="1" ht="27.75" customHeight="1">
      <c r="A22" s="11">
        <v>2</v>
      </c>
      <c r="B22" s="14" t="s">
        <v>136</v>
      </c>
      <c r="C22" s="59" t="s">
        <v>38</v>
      </c>
      <c r="D22" s="59">
        <v>3</v>
      </c>
      <c r="E22" s="60">
        <v>186000</v>
      </c>
      <c r="F22" s="19"/>
    </row>
    <row r="23" spans="1:6" s="1" customFormat="1" ht="17.25" customHeight="1">
      <c r="A23" s="11">
        <v>3</v>
      </c>
      <c r="B23" s="14" t="s">
        <v>117</v>
      </c>
      <c r="C23" s="59" t="s">
        <v>35</v>
      </c>
      <c r="D23" s="64">
        <v>100</v>
      </c>
      <c r="E23" s="60">
        <v>20000</v>
      </c>
      <c r="F23" s="19"/>
    </row>
    <row r="24" spans="1:9" s="1" customFormat="1" ht="15.75" customHeight="1">
      <c r="A24" s="11"/>
      <c r="B24" s="93" t="s">
        <v>22</v>
      </c>
      <c r="C24" s="94"/>
      <c r="D24" s="95"/>
      <c r="E24" s="47">
        <f>SUM(E21:E23)</f>
        <v>332000</v>
      </c>
      <c r="H24" s="21"/>
      <c r="I24" s="21"/>
    </row>
    <row r="25" spans="1:9" s="1" customFormat="1" ht="14.25" customHeight="1">
      <c r="A25" s="11"/>
      <c r="B25" s="22" t="s">
        <v>24</v>
      </c>
      <c r="C25" s="15"/>
      <c r="D25" s="16"/>
      <c r="E25" s="45">
        <v>60000</v>
      </c>
      <c r="G25" s="49"/>
      <c r="H25" s="21"/>
      <c r="I25" s="21"/>
    </row>
    <row r="26" spans="1:6" s="10" customFormat="1" ht="17.25" customHeight="1">
      <c r="A26" s="4"/>
      <c r="B26" s="101" t="s">
        <v>25</v>
      </c>
      <c r="C26" s="102"/>
      <c r="D26" s="103"/>
      <c r="E26" s="48">
        <f>E25+E24+E19</f>
        <v>392000</v>
      </c>
      <c r="F26" s="42"/>
    </row>
    <row r="27" spans="1:5" s="10" customFormat="1" ht="21.75" customHeight="1" hidden="1">
      <c r="A27" s="24"/>
      <c r="B27" s="25" t="s">
        <v>22</v>
      </c>
      <c r="C27" s="25"/>
      <c r="D27" s="25"/>
      <c r="E27" s="26">
        <f>E26+E15</f>
        <v>392235.2</v>
      </c>
    </row>
    <row r="28" spans="1:5" s="10" customFormat="1" ht="21.75" customHeight="1">
      <c r="A28" s="54"/>
      <c r="B28" s="55"/>
      <c r="C28" s="55"/>
      <c r="D28" s="55"/>
      <c r="E28" s="56"/>
    </row>
    <row r="29" spans="1:5" s="1" customFormat="1" ht="25.5" customHeight="1">
      <c r="A29" s="27"/>
      <c r="B29" s="34" t="s">
        <v>30</v>
      </c>
      <c r="C29" s="35"/>
      <c r="D29" s="35"/>
      <c r="E29" s="35"/>
    </row>
    <row r="30" spans="1:5" s="1" customFormat="1" ht="21" customHeight="1">
      <c r="A30" s="27"/>
      <c r="B30" s="34" t="s">
        <v>125</v>
      </c>
      <c r="C30" s="35"/>
      <c r="D30" s="35"/>
      <c r="E30" s="35"/>
    </row>
    <row r="31" spans="1:5" s="1" customFormat="1" ht="21" customHeight="1">
      <c r="A31" s="27"/>
      <c r="B31" s="34"/>
      <c r="C31" s="35"/>
      <c r="D31" s="35"/>
      <c r="E31" s="35"/>
    </row>
    <row r="32" spans="1:5" s="1" customFormat="1" ht="22.5" customHeight="1">
      <c r="A32" s="29"/>
      <c r="B32" s="70" t="s">
        <v>40</v>
      </c>
      <c r="C32" s="70"/>
      <c r="D32" s="70"/>
      <c r="E32" s="30"/>
    </row>
    <row r="33" spans="1:5" s="1" customFormat="1" ht="21" customHeight="1">
      <c r="A33" s="29"/>
      <c r="B33" s="31" t="s">
        <v>27</v>
      </c>
      <c r="C33" s="99">
        <f>C34+C35</f>
        <v>2935996.56</v>
      </c>
      <c r="D33" s="100"/>
      <c r="E33" s="30"/>
    </row>
    <row r="34" spans="1:5" s="1" customFormat="1" ht="15.75">
      <c r="A34" s="29"/>
      <c r="B34" s="32" t="s">
        <v>28</v>
      </c>
      <c r="C34" s="84">
        <v>1698272.52</v>
      </c>
      <c r="D34" s="84"/>
      <c r="E34" s="30"/>
    </row>
    <row r="35" spans="1:5" s="1" customFormat="1" ht="15.75">
      <c r="A35" s="29"/>
      <c r="B35" s="33" t="s">
        <v>29</v>
      </c>
      <c r="C35" s="84">
        <v>1237724.04</v>
      </c>
      <c r="D35" s="84"/>
      <c r="E35" s="30"/>
    </row>
    <row r="37" ht="12" customHeight="1"/>
    <row r="38" spans="1:10" s="1" customFormat="1" ht="32.25" customHeight="1" hidden="1">
      <c r="A38" s="27"/>
      <c r="B38" s="85" t="s">
        <v>68</v>
      </c>
      <c r="C38" s="85"/>
      <c r="D38" s="85"/>
      <c r="E38" s="61"/>
      <c r="F38" s="36"/>
      <c r="G38" s="36"/>
      <c r="H38" s="36"/>
      <c r="I38" s="36"/>
      <c r="J38" s="36"/>
    </row>
    <row r="39" spans="1:10" s="1" customFormat="1" ht="30" customHeight="1">
      <c r="A39" s="27"/>
      <c r="B39" s="81" t="s">
        <v>59</v>
      </c>
      <c r="C39" s="81"/>
      <c r="D39" s="81"/>
      <c r="E39" s="61">
        <v>-907145.31</v>
      </c>
      <c r="F39" s="83"/>
      <c r="G39" s="83"/>
      <c r="H39" s="82">
        <v>907145.31</v>
      </c>
      <c r="I39" s="82"/>
      <c r="J39" s="36"/>
    </row>
    <row r="40" spans="1:10" s="1" customFormat="1" ht="32.25" customHeight="1">
      <c r="A40" s="27"/>
      <c r="B40" s="80" t="s">
        <v>60</v>
      </c>
      <c r="C40" s="80"/>
      <c r="D40" s="80"/>
      <c r="E40" s="43">
        <f>C35-E26-H39</f>
        <v>-61421.27000000002</v>
      </c>
      <c r="F40" s="83"/>
      <c r="G40" s="83"/>
      <c r="H40" s="83"/>
      <c r="I40" s="83"/>
      <c r="J40" s="36"/>
    </row>
    <row r="41" spans="1:10" s="1" customFormat="1" ht="15.75" hidden="1">
      <c r="A41" s="27"/>
      <c r="B41" s="37"/>
      <c r="C41" s="78"/>
      <c r="D41" s="78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 hidden="1">
      <c r="A43" s="27"/>
      <c r="B43" s="38"/>
      <c r="C43" s="79"/>
      <c r="D43" s="79"/>
      <c r="E43" s="34"/>
      <c r="F43" s="36"/>
      <c r="G43" s="36"/>
      <c r="H43" s="36"/>
      <c r="I43" s="36"/>
      <c r="J43" s="36"/>
    </row>
    <row r="44" spans="1:10" s="1" customFormat="1" ht="15.75">
      <c r="A44" s="39"/>
      <c r="F44" s="36"/>
      <c r="G44" s="36"/>
      <c r="H44" s="36"/>
      <c r="I44" s="36"/>
      <c r="J44" s="36"/>
    </row>
    <row r="45" s="1" customFormat="1" ht="8.25" customHeight="1" hidden="1">
      <c r="A45" s="39"/>
    </row>
    <row r="46" s="1" customFormat="1" ht="8.25" customHeight="1" hidden="1">
      <c r="A46" s="39"/>
    </row>
    <row r="47" spans="1:5" s="1" customFormat="1" ht="15.75">
      <c r="A47" s="77" t="s">
        <v>31</v>
      </c>
      <c r="B47" s="77"/>
      <c r="C47" s="77"/>
      <c r="D47" s="77"/>
      <c r="E47" s="77"/>
    </row>
    <row r="48" spans="1:7" s="1" customFormat="1" ht="15.75">
      <c r="A48" s="77" t="s">
        <v>32</v>
      </c>
      <c r="B48" s="77"/>
      <c r="C48" s="77"/>
      <c r="D48" s="77"/>
      <c r="E48" s="77"/>
      <c r="G48" s="49"/>
    </row>
    <row r="49" spans="1:7" s="1" customFormat="1" ht="15.75">
      <c r="A49" s="77" t="s">
        <v>33</v>
      </c>
      <c r="B49" s="77"/>
      <c r="C49" s="77"/>
      <c r="D49" s="77"/>
      <c r="E49" s="77"/>
      <c r="G49" s="51"/>
    </row>
    <row r="50" spans="1:5" s="1" customFormat="1" ht="15.75">
      <c r="A50" s="40"/>
      <c r="B50" s="40"/>
      <c r="C50" s="40"/>
      <c r="D50" s="40"/>
      <c r="E50" s="40"/>
    </row>
    <row r="51" spans="1:5" s="1" customFormat="1" ht="15.75">
      <c r="A51" s="77"/>
      <c r="B51" s="77"/>
      <c r="C51" s="77"/>
      <c r="D51" s="77"/>
      <c r="E51" s="77"/>
    </row>
    <row r="52" spans="1:5" ht="39" customHeight="1">
      <c r="A52" s="76"/>
      <c r="B52" s="76"/>
      <c r="C52" s="76"/>
      <c r="D52" s="76"/>
      <c r="E52" s="76"/>
    </row>
    <row r="53" spans="1:6" ht="46.5" customHeight="1">
      <c r="A53" s="76"/>
      <c r="B53" s="76"/>
      <c r="C53" s="76"/>
      <c r="D53" s="76"/>
      <c r="E53" s="76"/>
      <c r="F53" s="50"/>
    </row>
  </sheetData>
  <mergeCells count="33">
    <mergeCell ref="A53:E53"/>
    <mergeCell ref="A48:E48"/>
    <mergeCell ref="A49:E49"/>
    <mergeCell ref="A51:E51"/>
    <mergeCell ref="A52:E52"/>
    <mergeCell ref="C41:D41"/>
    <mergeCell ref="C42:D42"/>
    <mergeCell ref="C43:D43"/>
    <mergeCell ref="A47:E47"/>
    <mergeCell ref="F39:G39"/>
    <mergeCell ref="H39:I39"/>
    <mergeCell ref="B40:D40"/>
    <mergeCell ref="F40:G40"/>
    <mergeCell ref="H40:I40"/>
    <mergeCell ref="C34:D34"/>
    <mergeCell ref="C35:D35"/>
    <mergeCell ref="B38:D38"/>
    <mergeCell ref="B39:D39"/>
    <mergeCell ref="B24:D24"/>
    <mergeCell ref="B26:D26"/>
    <mergeCell ref="B32:D32"/>
    <mergeCell ref="C33:D33"/>
    <mergeCell ref="B16:E16"/>
    <mergeCell ref="A17:E17"/>
    <mergeCell ref="B19:D19"/>
    <mergeCell ref="A20:E20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J42" sqref="J42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141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1.75" customHeight="1" hidden="1">
      <c r="A18" s="59">
        <v>1</v>
      </c>
      <c r="B18" s="12" t="s">
        <v>142</v>
      </c>
      <c r="C18" s="59"/>
      <c r="D18" s="59"/>
      <c r="E18" s="60">
        <v>0</v>
      </c>
    </row>
    <row r="19" spans="1:5" s="1" customFormat="1" ht="21.75" customHeight="1" hidden="1">
      <c r="A19" s="59">
        <v>2</v>
      </c>
      <c r="B19" s="14" t="s">
        <v>143</v>
      </c>
      <c r="C19" s="63"/>
      <c r="D19" s="64"/>
      <c r="E19" s="60">
        <v>0</v>
      </c>
    </row>
    <row r="20" spans="1:5" s="1" customFormat="1" ht="21" customHeight="1" hidden="1">
      <c r="A20" s="11"/>
      <c r="B20" s="93" t="s">
        <v>22</v>
      </c>
      <c r="C20" s="94"/>
      <c r="D20" s="95"/>
      <c r="E20" s="58">
        <f>SUM(E18:E19)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90</v>
      </c>
      <c r="C22" s="59" t="s">
        <v>38</v>
      </c>
      <c r="D22" s="59">
        <v>1</v>
      </c>
      <c r="E22" s="60">
        <v>39000</v>
      </c>
      <c r="F22" s="19"/>
    </row>
    <row r="23" spans="1:6" s="1" customFormat="1" ht="27" customHeight="1">
      <c r="A23" s="11">
        <v>2</v>
      </c>
      <c r="B23" s="14" t="s">
        <v>123</v>
      </c>
      <c r="C23" s="59" t="s">
        <v>38</v>
      </c>
      <c r="D23" s="59">
        <v>1</v>
      </c>
      <c r="E23" s="60">
        <v>68000</v>
      </c>
      <c r="F23" s="19"/>
    </row>
    <row r="24" spans="1:6" s="1" customFormat="1" ht="19.5" customHeight="1" hidden="1">
      <c r="A24" s="11">
        <v>3</v>
      </c>
      <c r="B24" s="14" t="s">
        <v>144</v>
      </c>
      <c r="C24" s="113"/>
      <c r="D24" s="114"/>
      <c r="E24" s="60">
        <v>0</v>
      </c>
      <c r="F24" s="19"/>
    </row>
    <row r="25" spans="1:6" s="1" customFormat="1" ht="19.5" customHeight="1">
      <c r="A25" s="11">
        <v>3</v>
      </c>
      <c r="B25" s="14" t="s">
        <v>117</v>
      </c>
      <c r="C25" s="11" t="s">
        <v>35</v>
      </c>
      <c r="D25" s="11">
        <v>100</v>
      </c>
      <c r="E25" s="60">
        <v>20000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SUM(E22:E25)</f>
        <v>127000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69892.2</v>
      </c>
      <c r="G27" s="49"/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E27+E26+E20</f>
        <v>196892.2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197127.40000000002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125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828954</v>
      </c>
      <c r="D35" s="100"/>
      <c r="E35" s="30"/>
    </row>
    <row r="36" spans="1:5" s="1" customFormat="1" ht="15.75">
      <c r="A36" s="29"/>
      <c r="B36" s="32" t="s">
        <v>28</v>
      </c>
      <c r="C36" s="84">
        <v>479493</v>
      </c>
      <c r="D36" s="84"/>
      <c r="E36" s="30"/>
    </row>
    <row r="37" spans="1:5" s="1" customFormat="1" ht="15.75">
      <c r="A37" s="29"/>
      <c r="B37" s="33" t="s">
        <v>29</v>
      </c>
      <c r="C37" s="84">
        <v>349461</v>
      </c>
      <c r="D37" s="84"/>
      <c r="E37" s="30"/>
    </row>
    <row r="40" spans="1:10" s="1" customFormat="1" ht="32.25" customHeight="1" hidden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-92799.63</v>
      </c>
      <c r="F41" s="83"/>
      <c r="G41" s="83"/>
      <c r="H41" s="82">
        <v>92799.63</v>
      </c>
      <c r="I41" s="82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C37-E28-H41</f>
        <v>59769.169999999984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55:E55"/>
    <mergeCell ref="A50:E50"/>
    <mergeCell ref="A51:E51"/>
    <mergeCell ref="A53:E53"/>
    <mergeCell ref="A54:E54"/>
    <mergeCell ref="C43:D43"/>
    <mergeCell ref="C44:D44"/>
    <mergeCell ref="C45:D45"/>
    <mergeCell ref="A49:E49"/>
    <mergeCell ref="F41:G41"/>
    <mergeCell ref="H41:I41"/>
    <mergeCell ref="B42:D42"/>
    <mergeCell ref="F42:G42"/>
    <mergeCell ref="H42:I42"/>
    <mergeCell ref="C36:D36"/>
    <mergeCell ref="C37:D37"/>
    <mergeCell ref="B40:D40"/>
    <mergeCell ref="B41:D41"/>
    <mergeCell ref="B26:D26"/>
    <mergeCell ref="B28:D28"/>
    <mergeCell ref="B34:D34"/>
    <mergeCell ref="C35:D35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K48" sqref="K48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145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1.75" customHeight="1" hidden="1">
      <c r="A18" s="59">
        <v>1</v>
      </c>
      <c r="B18" s="14" t="s">
        <v>143</v>
      </c>
      <c r="C18" s="63"/>
      <c r="D18" s="64"/>
      <c r="E18" s="60">
        <v>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SUM(E18:E18)</f>
        <v>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90</v>
      </c>
      <c r="C21" s="59" t="s">
        <v>38</v>
      </c>
      <c r="D21" s="59">
        <v>1</v>
      </c>
      <c r="E21" s="60">
        <v>39000</v>
      </c>
      <c r="F21" s="19"/>
    </row>
    <row r="22" spans="1:6" s="1" customFormat="1" ht="26.25" customHeight="1">
      <c r="A22" s="11">
        <v>2</v>
      </c>
      <c r="B22" s="14" t="s">
        <v>123</v>
      </c>
      <c r="C22" s="59" t="s">
        <v>38</v>
      </c>
      <c r="D22" s="59">
        <v>1</v>
      </c>
      <c r="E22" s="60">
        <v>68000</v>
      </c>
      <c r="F22" s="19"/>
    </row>
    <row r="23" spans="1:6" s="1" customFormat="1" ht="30.75" customHeight="1" hidden="1">
      <c r="A23" s="11">
        <v>3</v>
      </c>
      <c r="B23" s="14" t="s">
        <v>146</v>
      </c>
      <c r="C23" s="59" t="s">
        <v>38</v>
      </c>
      <c r="D23" s="59">
        <v>0</v>
      </c>
      <c r="E23" s="60">
        <v>0</v>
      </c>
      <c r="F23" s="19"/>
    </row>
    <row r="24" spans="1:6" s="1" customFormat="1" ht="19.5" customHeight="1">
      <c r="A24" s="11">
        <v>3</v>
      </c>
      <c r="B24" s="14" t="s">
        <v>117</v>
      </c>
      <c r="C24" s="11" t="s">
        <v>35</v>
      </c>
      <c r="D24" s="114">
        <v>100</v>
      </c>
      <c r="E24" s="60">
        <v>20000</v>
      </c>
      <c r="F24" s="19"/>
    </row>
    <row r="25" spans="1:9" s="1" customFormat="1" ht="15.75" customHeight="1">
      <c r="A25" s="11"/>
      <c r="B25" s="93" t="s">
        <v>22</v>
      </c>
      <c r="C25" s="94"/>
      <c r="D25" s="95"/>
      <c r="E25" s="47">
        <f>SUM(E21:E24)</f>
        <v>127000</v>
      </c>
      <c r="H25" s="21"/>
      <c r="I25" s="21"/>
    </row>
    <row r="26" spans="1:9" s="1" customFormat="1" ht="14.25" customHeight="1">
      <c r="A26" s="11"/>
      <c r="B26" s="22" t="s">
        <v>24</v>
      </c>
      <c r="C26" s="15"/>
      <c r="D26" s="16"/>
      <c r="E26" s="45">
        <v>46292.42</v>
      </c>
      <c r="G26" s="49"/>
      <c r="H26" s="21"/>
      <c r="I26" s="21"/>
    </row>
    <row r="27" spans="1:6" s="10" customFormat="1" ht="17.25" customHeight="1">
      <c r="A27" s="4"/>
      <c r="B27" s="101" t="s">
        <v>25</v>
      </c>
      <c r="C27" s="102"/>
      <c r="D27" s="103"/>
      <c r="E27" s="48">
        <f>E26+E25+E19</f>
        <v>173292.41999999998</v>
      </c>
      <c r="F27" s="42"/>
    </row>
    <row r="28" spans="1:5" s="10" customFormat="1" ht="21.75" customHeight="1" hidden="1">
      <c r="A28" s="24"/>
      <c r="B28" s="25" t="s">
        <v>22</v>
      </c>
      <c r="C28" s="25"/>
      <c r="D28" s="25"/>
      <c r="E28" s="26">
        <f>E27+E15</f>
        <v>173527.62</v>
      </c>
    </row>
    <row r="29" spans="1:5" s="10" customFormat="1" ht="21.75" customHeight="1">
      <c r="A29" s="54"/>
      <c r="B29" s="55"/>
      <c r="C29" s="55"/>
      <c r="D29" s="55"/>
      <c r="E29" s="56"/>
    </row>
    <row r="30" spans="1:5" s="1" customFormat="1" ht="25.5" customHeight="1">
      <c r="A30" s="27"/>
      <c r="B30" s="34" t="s">
        <v>30</v>
      </c>
      <c r="C30" s="35"/>
      <c r="D30" s="35"/>
      <c r="E30" s="35"/>
    </row>
    <row r="31" spans="1:5" s="1" customFormat="1" ht="21" customHeight="1">
      <c r="A31" s="27"/>
      <c r="B31" s="34" t="s">
        <v>125</v>
      </c>
      <c r="C31" s="35"/>
      <c r="D31" s="35"/>
      <c r="E31" s="35"/>
    </row>
    <row r="32" spans="1:5" s="1" customFormat="1" ht="21" customHeight="1">
      <c r="A32" s="27"/>
      <c r="B32" s="34"/>
      <c r="C32" s="35"/>
      <c r="D32" s="35"/>
      <c r="E32" s="35"/>
    </row>
    <row r="33" spans="1:5" s="1" customFormat="1" ht="22.5" customHeight="1">
      <c r="A33" s="29"/>
      <c r="B33" s="70" t="s">
        <v>40</v>
      </c>
      <c r="C33" s="70"/>
      <c r="D33" s="70"/>
      <c r="E33" s="30"/>
    </row>
    <row r="34" spans="1:5" s="1" customFormat="1" ht="21" customHeight="1">
      <c r="A34" s="29"/>
      <c r="B34" s="31" t="s">
        <v>27</v>
      </c>
      <c r="C34" s="99">
        <f>C35+C36</f>
        <v>549037.44</v>
      </c>
      <c r="D34" s="100"/>
      <c r="E34" s="30"/>
    </row>
    <row r="35" spans="1:5" s="1" customFormat="1" ht="15.75">
      <c r="A35" s="29"/>
      <c r="B35" s="32" t="s">
        <v>28</v>
      </c>
      <c r="C35" s="84">
        <v>317580.48</v>
      </c>
      <c r="D35" s="84"/>
      <c r="E35" s="30"/>
    </row>
    <row r="36" spans="1:5" s="1" customFormat="1" ht="15.75">
      <c r="A36" s="29"/>
      <c r="B36" s="33" t="s">
        <v>29</v>
      </c>
      <c r="C36" s="84">
        <v>231456.96</v>
      </c>
      <c r="D36" s="84"/>
      <c r="E36" s="30"/>
    </row>
    <row r="38" ht="12" customHeight="1"/>
    <row r="39" spans="1:10" s="1" customFormat="1" ht="32.25" customHeight="1" hidden="1">
      <c r="A39" s="27"/>
      <c r="B39" s="85" t="s">
        <v>68</v>
      </c>
      <c r="C39" s="85"/>
      <c r="D39" s="85"/>
      <c r="E39" s="61"/>
      <c r="F39" s="36"/>
      <c r="G39" s="36"/>
      <c r="H39" s="36"/>
      <c r="I39" s="36"/>
      <c r="J39" s="36"/>
    </row>
    <row r="40" spans="1:10" s="1" customFormat="1" ht="30" customHeight="1">
      <c r="A40" s="27"/>
      <c r="B40" s="81" t="s">
        <v>59</v>
      </c>
      <c r="C40" s="81"/>
      <c r="D40" s="81"/>
      <c r="E40" s="61">
        <v>-506083.3</v>
      </c>
      <c r="F40" s="83"/>
      <c r="G40" s="83"/>
      <c r="H40" s="82">
        <v>506083.3</v>
      </c>
      <c r="I40" s="82"/>
      <c r="J40" s="36"/>
    </row>
    <row r="41" spans="1:10" s="1" customFormat="1" ht="32.25" customHeight="1">
      <c r="A41" s="27"/>
      <c r="B41" s="80" t="s">
        <v>60</v>
      </c>
      <c r="C41" s="80"/>
      <c r="D41" s="80"/>
      <c r="E41" s="43">
        <f>C36-E27-H40</f>
        <v>-447918.76</v>
      </c>
      <c r="F41" s="83"/>
      <c r="G41" s="83"/>
      <c r="H41" s="83"/>
      <c r="I41" s="83"/>
      <c r="J41" s="36"/>
    </row>
    <row r="42" spans="1:10" s="1" customFormat="1" ht="15.75" hidden="1">
      <c r="A42" s="27"/>
      <c r="B42" s="37"/>
      <c r="C42" s="78"/>
      <c r="D42" s="78"/>
      <c r="E42" s="34"/>
      <c r="F42" s="36"/>
      <c r="G42" s="36"/>
      <c r="H42" s="36"/>
      <c r="I42" s="36"/>
      <c r="J42" s="36"/>
    </row>
    <row r="43" spans="1:10" s="1" customFormat="1" ht="15.75" hidden="1">
      <c r="A43" s="27"/>
      <c r="B43" s="38"/>
      <c r="C43" s="79"/>
      <c r="D43" s="79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>
      <c r="A45" s="39"/>
      <c r="F45" s="36"/>
      <c r="G45" s="36"/>
      <c r="H45" s="36"/>
      <c r="I45" s="36"/>
      <c r="J45" s="36"/>
    </row>
    <row r="46" s="1" customFormat="1" ht="8.25" customHeight="1" hidden="1">
      <c r="A46" s="39"/>
    </row>
    <row r="47" s="1" customFormat="1" ht="8.25" customHeight="1" hidden="1">
      <c r="A47" s="39"/>
    </row>
    <row r="48" spans="1:5" s="1" customFormat="1" ht="15.75">
      <c r="A48" s="77" t="s">
        <v>31</v>
      </c>
      <c r="B48" s="77"/>
      <c r="C48" s="77"/>
      <c r="D48" s="77"/>
      <c r="E48" s="77"/>
    </row>
    <row r="49" spans="1:7" s="1" customFormat="1" ht="15.75">
      <c r="A49" s="77" t="s">
        <v>32</v>
      </c>
      <c r="B49" s="77"/>
      <c r="C49" s="77"/>
      <c r="D49" s="77"/>
      <c r="E49" s="77"/>
      <c r="G49" s="49"/>
    </row>
    <row r="50" spans="1:7" s="1" customFormat="1" ht="15.75">
      <c r="A50" s="77" t="s">
        <v>33</v>
      </c>
      <c r="B50" s="77"/>
      <c r="C50" s="77"/>
      <c r="D50" s="77"/>
      <c r="E50" s="77"/>
      <c r="G50" s="51"/>
    </row>
    <row r="51" spans="1:5" s="1" customFormat="1" ht="15.75">
      <c r="A51" s="40"/>
      <c r="B51" s="40"/>
      <c r="C51" s="40"/>
      <c r="D51" s="40"/>
      <c r="E51" s="40"/>
    </row>
    <row r="52" spans="1:5" s="1" customFormat="1" ht="15.75">
      <c r="A52" s="77"/>
      <c r="B52" s="77"/>
      <c r="C52" s="77"/>
      <c r="D52" s="77"/>
      <c r="E52" s="77"/>
    </row>
    <row r="53" spans="1:5" ht="39" customHeight="1">
      <c r="A53" s="76"/>
      <c r="B53" s="76"/>
      <c r="C53" s="76"/>
      <c r="D53" s="76"/>
      <c r="E53" s="76"/>
    </row>
    <row r="54" spans="1:6" ht="46.5" customHeight="1">
      <c r="A54" s="76"/>
      <c r="B54" s="76"/>
      <c r="C54" s="76"/>
      <c r="D54" s="76"/>
      <c r="E54" s="76"/>
      <c r="F54" s="50"/>
    </row>
  </sheetData>
  <mergeCells count="33">
    <mergeCell ref="A54:E54"/>
    <mergeCell ref="A49:E49"/>
    <mergeCell ref="A50:E50"/>
    <mergeCell ref="A52:E52"/>
    <mergeCell ref="A53:E53"/>
    <mergeCell ref="C42:D42"/>
    <mergeCell ref="C43:D43"/>
    <mergeCell ref="C44:D44"/>
    <mergeCell ref="A48:E48"/>
    <mergeCell ref="F40:G40"/>
    <mergeCell ref="H40:I40"/>
    <mergeCell ref="B41:D41"/>
    <mergeCell ref="F41:G41"/>
    <mergeCell ref="H41:I41"/>
    <mergeCell ref="C35:D35"/>
    <mergeCell ref="C36:D36"/>
    <mergeCell ref="B39:D39"/>
    <mergeCell ref="B40:D40"/>
    <mergeCell ref="B25:D25"/>
    <mergeCell ref="B27:D27"/>
    <mergeCell ref="B33:D33"/>
    <mergeCell ref="C34:D34"/>
    <mergeCell ref="B16:E16"/>
    <mergeCell ref="A17:E17"/>
    <mergeCell ref="B19:D19"/>
    <mergeCell ref="A20:E20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3">
      <selection activeCell="F42" sqref="F42:G42"/>
    </sheetView>
  </sheetViews>
  <sheetFormatPr defaultColWidth="9.140625" defaultRowHeight="12.75"/>
  <cols>
    <col min="1" max="1" width="4.710937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69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.5" customHeight="1" hidden="1">
      <c r="A17" s="90" t="s">
        <v>19</v>
      </c>
      <c r="B17" s="91"/>
      <c r="C17" s="91"/>
      <c r="D17" s="91"/>
      <c r="E17" s="92"/>
    </row>
    <row r="18" spans="1:5" s="1" customFormat="1" ht="17.25" customHeight="1" hidden="1">
      <c r="A18" s="11"/>
      <c r="B18" s="12"/>
      <c r="C18" s="11"/>
      <c r="D18" s="13"/>
      <c r="E18" s="57"/>
    </row>
    <row r="19" spans="1:5" s="1" customFormat="1" ht="17.25" customHeight="1" hidden="1">
      <c r="A19" s="11"/>
      <c r="B19" s="14"/>
      <c r="C19" s="11"/>
      <c r="D19" s="11"/>
      <c r="E19" s="57"/>
    </row>
    <row r="20" spans="1:5" s="1" customFormat="1" ht="21" customHeight="1" hidden="1">
      <c r="A20" s="11"/>
      <c r="B20" s="93" t="s">
        <v>22</v>
      </c>
      <c r="C20" s="94"/>
      <c r="D20" s="95"/>
      <c r="E20" s="58">
        <f>SUM(E18:E19)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70</v>
      </c>
      <c r="C22" s="59" t="s">
        <v>38</v>
      </c>
      <c r="D22" s="59">
        <v>1</v>
      </c>
      <c r="E22" s="60">
        <v>89500</v>
      </c>
      <c r="F22" s="19"/>
    </row>
    <row r="23" spans="1:6" s="1" customFormat="1" ht="52.5" customHeight="1">
      <c r="A23" s="11">
        <v>2</v>
      </c>
      <c r="B23" s="14" t="s">
        <v>71</v>
      </c>
      <c r="C23" s="59" t="s">
        <v>38</v>
      </c>
      <c r="D23" s="59">
        <v>1</v>
      </c>
      <c r="E23" s="60">
        <v>42000</v>
      </c>
      <c r="F23" s="19"/>
    </row>
    <row r="24" spans="1:9" s="1" customFormat="1" ht="13.5" customHeight="1">
      <c r="A24" s="11"/>
      <c r="B24" s="93" t="s">
        <v>22</v>
      </c>
      <c r="C24" s="94"/>
      <c r="D24" s="95"/>
      <c r="E24" s="47">
        <f>SUM(E22:E23)</f>
        <v>131500</v>
      </c>
      <c r="H24" s="21"/>
      <c r="I24" s="21"/>
    </row>
    <row r="25" spans="1:9" s="1" customFormat="1" ht="15.75" customHeight="1">
      <c r="A25" s="11"/>
      <c r="B25" s="74" t="s">
        <v>72</v>
      </c>
      <c r="C25" s="75"/>
      <c r="D25" s="67"/>
      <c r="E25" s="47"/>
      <c r="H25" s="21"/>
      <c r="I25" s="21"/>
    </row>
    <row r="26" spans="1:9" s="1" customFormat="1" ht="15.75" customHeight="1">
      <c r="A26" s="11">
        <v>1</v>
      </c>
      <c r="B26" s="14" t="s">
        <v>73</v>
      </c>
      <c r="C26" s="11" t="s">
        <v>74</v>
      </c>
      <c r="D26" s="13">
        <v>97</v>
      </c>
      <c r="E26" s="45">
        <v>138000</v>
      </c>
      <c r="H26" s="21"/>
      <c r="I26" s="21"/>
    </row>
    <row r="27" spans="1:9" s="1" customFormat="1" ht="13.5" customHeight="1">
      <c r="A27" s="11"/>
      <c r="B27" s="93" t="s">
        <v>22</v>
      </c>
      <c r="C27" s="94"/>
      <c r="D27" s="95"/>
      <c r="E27" s="47">
        <f>E26</f>
        <v>138000</v>
      </c>
      <c r="H27" s="21"/>
      <c r="I27" s="21"/>
    </row>
    <row r="28" spans="1:9" s="1" customFormat="1" ht="14.25" customHeight="1">
      <c r="A28" s="11"/>
      <c r="B28" s="22" t="s">
        <v>24</v>
      </c>
      <c r="C28" s="15"/>
      <c r="D28" s="16"/>
      <c r="E28" s="45">
        <v>20228</v>
      </c>
      <c r="H28" s="21"/>
      <c r="I28" s="21"/>
    </row>
    <row r="29" spans="1:6" s="10" customFormat="1" ht="17.25" customHeight="1">
      <c r="A29" s="4"/>
      <c r="B29" s="101" t="s">
        <v>25</v>
      </c>
      <c r="C29" s="102"/>
      <c r="D29" s="103"/>
      <c r="E29" s="48">
        <f>E28+E27+E24</f>
        <v>289728</v>
      </c>
      <c r="F29" s="42"/>
    </row>
    <row r="30" spans="1:5" s="10" customFormat="1" ht="21.75" customHeight="1" hidden="1">
      <c r="A30" s="24"/>
      <c r="B30" s="25" t="s">
        <v>22</v>
      </c>
      <c r="C30" s="25"/>
      <c r="D30" s="25"/>
      <c r="E30" s="26">
        <f>E29+E15</f>
        <v>289963.2</v>
      </c>
    </row>
    <row r="31" spans="1:5" s="10" customFormat="1" ht="21.75" customHeight="1">
      <c r="A31" s="54"/>
      <c r="B31" s="55"/>
      <c r="C31" s="55"/>
      <c r="D31" s="55"/>
      <c r="E31" s="56"/>
    </row>
    <row r="32" spans="1:5" s="1" customFormat="1" ht="25.5" customHeight="1">
      <c r="A32" s="27"/>
      <c r="B32" s="34" t="s">
        <v>30</v>
      </c>
      <c r="C32" s="35"/>
      <c r="D32" s="35"/>
      <c r="E32" s="35"/>
    </row>
    <row r="33" spans="1:5" s="1" customFormat="1" ht="21" customHeight="1">
      <c r="A33" s="27"/>
      <c r="B33" s="34" t="s">
        <v>113</v>
      </c>
      <c r="C33" s="35"/>
      <c r="D33" s="35"/>
      <c r="E33" s="35"/>
    </row>
    <row r="34" spans="1:5" s="1" customFormat="1" ht="21" customHeight="1">
      <c r="A34" s="27"/>
      <c r="B34" s="34"/>
      <c r="C34" s="35"/>
      <c r="D34" s="35"/>
      <c r="E34" s="35"/>
    </row>
    <row r="35" spans="1:5" s="1" customFormat="1" ht="22.5" customHeight="1">
      <c r="A35" s="29"/>
      <c r="B35" s="70" t="s">
        <v>40</v>
      </c>
      <c r="C35" s="70"/>
      <c r="D35" s="70"/>
      <c r="E35" s="30"/>
    </row>
    <row r="36" spans="1:5" s="1" customFormat="1" ht="21" customHeight="1">
      <c r="A36" s="29"/>
      <c r="B36" s="31" t="s">
        <v>27</v>
      </c>
      <c r="C36" s="99">
        <f>C37+C38</f>
        <v>223922.16</v>
      </c>
      <c r="D36" s="100"/>
      <c r="E36" s="30"/>
    </row>
    <row r="37" spans="1:5" s="1" customFormat="1" ht="15.75">
      <c r="A37" s="29"/>
      <c r="B37" s="32" t="s">
        <v>28</v>
      </c>
      <c r="C37" s="84">
        <v>122781</v>
      </c>
      <c r="D37" s="84"/>
      <c r="E37" s="30"/>
    </row>
    <row r="38" spans="1:5" s="1" customFormat="1" ht="15.75">
      <c r="A38" s="29"/>
      <c r="B38" s="33" t="s">
        <v>29</v>
      </c>
      <c r="C38" s="86">
        <v>101141.16</v>
      </c>
      <c r="D38" s="86"/>
      <c r="E38" s="30"/>
    </row>
    <row r="40" ht="10.5" customHeight="1"/>
    <row r="41" spans="1:10" s="1" customFormat="1" ht="1.5" customHeight="1" hidden="1">
      <c r="A41" s="27"/>
      <c r="B41" s="85" t="s">
        <v>68</v>
      </c>
      <c r="C41" s="85"/>
      <c r="D41" s="85"/>
      <c r="E41" s="61"/>
      <c r="F41" s="36"/>
      <c r="G41" s="36"/>
      <c r="H41" s="36"/>
      <c r="I41" s="36"/>
      <c r="J41" s="36"/>
    </row>
    <row r="42" spans="1:10" s="1" customFormat="1" ht="30" customHeight="1">
      <c r="A42" s="27"/>
      <c r="B42" s="81" t="s">
        <v>59</v>
      </c>
      <c r="C42" s="81"/>
      <c r="D42" s="81"/>
      <c r="E42" s="46">
        <v>-210306</v>
      </c>
      <c r="F42" s="82">
        <v>210306</v>
      </c>
      <c r="G42" s="82"/>
      <c r="H42" s="83"/>
      <c r="I42" s="83"/>
      <c r="J42" s="36"/>
    </row>
    <row r="43" spans="1:10" s="1" customFormat="1" ht="32.25" customHeight="1">
      <c r="A43" s="27"/>
      <c r="B43" s="80" t="s">
        <v>60</v>
      </c>
      <c r="C43" s="80"/>
      <c r="D43" s="80"/>
      <c r="E43" s="43">
        <f>C38-E29-F42</f>
        <v>-398892.83999999997</v>
      </c>
      <c r="F43" s="83"/>
      <c r="G43" s="83"/>
      <c r="H43" s="83"/>
      <c r="I43" s="83"/>
      <c r="J43" s="36"/>
    </row>
    <row r="44" spans="1:10" s="1" customFormat="1" ht="15.75" hidden="1">
      <c r="A44" s="27"/>
      <c r="B44" s="37"/>
      <c r="C44" s="78"/>
      <c r="D44" s="78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 hidden="1">
      <c r="A46" s="27"/>
      <c r="B46" s="38"/>
      <c r="C46" s="79"/>
      <c r="D46" s="79"/>
      <c r="E46" s="34"/>
      <c r="F46" s="36"/>
      <c r="G46" s="36"/>
      <c r="H46" s="36"/>
      <c r="I46" s="36"/>
      <c r="J46" s="36"/>
    </row>
    <row r="47" spans="1:10" s="1" customFormat="1" ht="15.75">
      <c r="A47" s="39"/>
      <c r="F47" s="36"/>
      <c r="G47" s="36"/>
      <c r="H47" s="36"/>
      <c r="I47" s="36"/>
      <c r="J47" s="36"/>
    </row>
    <row r="48" s="1" customFormat="1" ht="8.25" customHeight="1" hidden="1">
      <c r="A48" s="39"/>
    </row>
    <row r="49" s="1" customFormat="1" ht="8.25" customHeight="1" hidden="1">
      <c r="A49" s="39"/>
    </row>
    <row r="50" spans="1:5" s="1" customFormat="1" ht="15.75">
      <c r="A50" s="77" t="s">
        <v>31</v>
      </c>
      <c r="B50" s="77"/>
      <c r="C50" s="77"/>
      <c r="D50" s="77"/>
      <c r="E50" s="77"/>
    </row>
    <row r="51" spans="1:7" s="1" customFormat="1" ht="15.75">
      <c r="A51" s="77" t="s">
        <v>32</v>
      </c>
      <c r="B51" s="77"/>
      <c r="C51" s="77"/>
      <c r="D51" s="77"/>
      <c r="E51" s="77"/>
      <c r="G51" s="49"/>
    </row>
    <row r="52" spans="1:7" s="1" customFormat="1" ht="15.75">
      <c r="A52" s="77" t="s">
        <v>33</v>
      </c>
      <c r="B52" s="77"/>
      <c r="C52" s="77"/>
      <c r="D52" s="77"/>
      <c r="E52" s="77"/>
      <c r="G52" s="51"/>
    </row>
    <row r="53" spans="1:5" s="1" customFormat="1" ht="15.75">
      <c r="A53" s="40"/>
      <c r="B53" s="40"/>
      <c r="C53" s="40"/>
      <c r="D53" s="40"/>
      <c r="E53" s="40"/>
    </row>
    <row r="54" spans="1:5" s="1" customFormat="1" ht="15.75">
      <c r="A54" s="77"/>
      <c r="B54" s="77"/>
      <c r="C54" s="77"/>
      <c r="D54" s="77"/>
      <c r="E54" s="77"/>
    </row>
    <row r="55" spans="1:5" ht="39" customHeight="1">
      <c r="A55" s="76"/>
      <c r="B55" s="76"/>
      <c r="C55" s="76"/>
      <c r="D55" s="76"/>
      <c r="E55" s="76"/>
    </row>
    <row r="56" spans="1:6" ht="46.5" customHeight="1">
      <c r="A56" s="76"/>
      <c r="B56" s="76"/>
      <c r="C56" s="76"/>
      <c r="D56" s="76"/>
      <c r="E56" s="76"/>
      <c r="F56" s="50"/>
    </row>
  </sheetData>
  <mergeCells count="35">
    <mergeCell ref="A1:E1"/>
    <mergeCell ref="A2:E2"/>
    <mergeCell ref="A3:E3"/>
    <mergeCell ref="A4:A5"/>
    <mergeCell ref="B4:B5"/>
    <mergeCell ref="C4:C5"/>
    <mergeCell ref="D4:E4"/>
    <mergeCell ref="B16:E16"/>
    <mergeCell ref="A17:E17"/>
    <mergeCell ref="B20:D20"/>
    <mergeCell ref="A21:E21"/>
    <mergeCell ref="B24:D24"/>
    <mergeCell ref="B29:D29"/>
    <mergeCell ref="B35:D35"/>
    <mergeCell ref="C36:D36"/>
    <mergeCell ref="C37:D37"/>
    <mergeCell ref="C38:D38"/>
    <mergeCell ref="B41:D41"/>
    <mergeCell ref="B42:D42"/>
    <mergeCell ref="A50:E50"/>
    <mergeCell ref="F42:G42"/>
    <mergeCell ref="H42:I42"/>
    <mergeCell ref="B43:D43"/>
    <mergeCell ref="F43:G43"/>
    <mergeCell ref="H43:I43"/>
    <mergeCell ref="A56:E56"/>
    <mergeCell ref="B25:D25"/>
    <mergeCell ref="B27:D27"/>
    <mergeCell ref="A51:E51"/>
    <mergeCell ref="A52:E52"/>
    <mergeCell ref="A54:E54"/>
    <mergeCell ref="A55:E55"/>
    <mergeCell ref="C44:D44"/>
    <mergeCell ref="C45:D45"/>
    <mergeCell ref="C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L36" sqref="L36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147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21.75" customHeight="1">
      <c r="A18" s="59">
        <v>1</v>
      </c>
      <c r="B18" s="14" t="s">
        <v>140</v>
      </c>
      <c r="C18" s="59" t="s">
        <v>8</v>
      </c>
      <c r="D18" s="64">
        <v>100</v>
      </c>
      <c r="E18" s="60">
        <v>80000</v>
      </c>
    </row>
    <row r="19" spans="1:5" s="1" customFormat="1" ht="21" customHeight="1">
      <c r="A19" s="11"/>
      <c r="B19" s="93" t="s">
        <v>22</v>
      </c>
      <c r="C19" s="94"/>
      <c r="D19" s="95"/>
      <c r="E19" s="58">
        <f>SUM(E18:E18)</f>
        <v>80000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135</v>
      </c>
      <c r="C21" s="59" t="s">
        <v>38</v>
      </c>
      <c r="D21" s="59">
        <v>1</v>
      </c>
      <c r="E21" s="60">
        <v>36000</v>
      </c>
      <c r="F21" s="19"/>
    </row>
    <row r="22" spans="1:6" s="1" customFormat="1" ht="27.75" customHeight="1">
      <c r="A22" s="11">
        <v>2</v>
      </c>
      <c r="B22" s="14" t="s">
        <v>136</v>
      </c>
      <c r="C22" s="59" t="s">
        <v>38</v>
      </c>
      <c r="D22" s="59">
        <v>1</v>
      </c>
      <c r="E22" s="60">
        <v>56000</v>
      </c>
      <c r="F22" s="19"/>
    </row>
    <row r="23" spans="1:6" s="1" customFormat="1" ht="19.5" customHeight="1">
      <c r="A23" s="11">
        <v>4</v>
      </c>
      <c r="B23" s="14" t="s">
        <v>117</v>
      </c>
      <c r="C23" s="11" t="s">
        <v>35</v>
      </c>
      <c r="D23" s="13">
        <v>100</v>
      </c>
      <c r="E23" s="60">
        <v>20000</v>
      </c>
      <c r="F23" s="19"/>
    </row>
    <row r="24" spans="1:9" s="1" customFormat="1" ht="15.75" customHeight="1">
      <c r="A24" s="11"/>
      <c r="B24" s="93" t="s">
        <v>22</v>
      </c>
      <c r="C24" s="94"/>
      <c r="D24" s="95"/>
      <c r="E24" s="47">
        <f>SUM(E21:E23)</f>
        <v>112000</v>
      </c>
      <c r="H24" s="21"/>
      <c r="I24" s="21"/>
    </row>
    <row r="25" spans="1:9" s="1" customFormat="1" ht="14.25" customHeight="1">
      <c r="A25" s="11"/>
      <c r="B25" s="22" t="s">
        <v>24</v>
      </c>
      <c r="C25" s="15"/>
      <c r="D25" s="16"/>
      <c r="E25" s="45">
        <v>49384.3</v>
      </c>
      <c r="G25" s="49"/>
      <c r="H25" s="21"/>
      <c r="I25" s="21"/>
    </row>
    <row r="26" spans="1:6" s="10" customFormat="1" ht="17.25" customHeight="1">
      <c r="A26" s="4"/>
      <c r="B26" s="101" t="s">
        <v>25</v>
      </c>
      <c r="C26" s="102"/>
      <c r="D26" s="103"/>
      <c r="E26" s="48">
        <f>E25+E24+E19</f>
        <v>241384.3</v>
      </c>
      <c r="F26" s="42"/>
    </row>
    <row r="27" spans="1:5" s="10" customFormat="1" ht="21.75" customHeight="1" hidden="1">
      <c r="A27" s="24"/>
      <c r="B27" s="25" t="s">
        <v>22</v>
      </c>
      <c r="C27" s="25"/>
      <c r="D27" s="25"/>
      <c r="E27" s="26">
        <f>E26+E15</f>
        <v>241619.5</v>
      </c>
    </row>
    <row r="28" spans="1:5" s="10" customFormat="1" ht="21.75" customHeight="1">
      <c r="A28" s="54"/>
      <c r="B28" s="55"/>
      <c r="C28" s="55"/>
      <c r="D28" s="55"/>
      <c r="E28" s="56"/>
    </row>
    <row r="29" spans="1:5" s="1" customFormat="1" ht="25.5" customHeight="1">
      <c r="A29" s="27"/>
      <c r="B29" s="34" t="s">
        <v>30</v>
      </c>
      <c r="C29" s="35"/>
      <c r="D29" s="35"/>
      <c r="E29" s="35"/>
    </row>
    <row r="30" spans="1:5" s="1" customFormat="1" ht="21" customHeight="1">
      <c r="A30" s="27"/>
      <c r="B30" s="34" t="s">
        <v>125</v>
      </c>
      <c r="C30" s="35"/>
      <c r="D30" s="35"/>
      <c r="E30" s="35"/>
    </row>
    <row r="31" spans="1:5" s="1" customFormat="1" ht="21" customHeight="1">
      <c r="A31" s="27"/>
      <c r="B31" s="34"/>
      <c r="C31" s="35"/>
      <c r="D31" s="35"/>
      <c r="E31" s="35"/>
    </row>
    <row r="32" spans="1:5" s="1" customFormat="1" ht="22.5" customHeight="1">
      <c r="A32" s="29"/>
      <c r="B32" s="70" t="s">
        <v>40</v>
      </c>
      <c r="C32" s="70"/>
      <c r="D32" s="70"/>
      <c r="E32" s="30"/>
    </row>
    <row r="33" spans="1:5" s="1" customFormat="1" ht="21" customHeight="1">
      <c r="A33" s="29"/>
      <c r="B33" s="31" t="s">
        <v>27</v>
      </c>
      <c r="C33" s="99">
        <f>C34+C35</f>
        <v>585720.72</v>
      </c>
      <c r="D33" s="100"/>
      <c r="E33" s="30"/>
    </row>
    <row r="34" spans="1:5" s="1" customFormat="1" ht="15.75">
      <c r="A34" s="29"/>
      <c r="B34" s="32" t="s">
        <v>28</v>
      </c>
      <c r="C34" s="84">
        <v>338799.24</v>
      </c>
      <c r="D34" s="84"/>
      <c r="E34" s="30"/>
    </row>
    <row r="35" spans="1:5" s="1" customFormat="1" ht="15.75">
      <c r="A35" s="29"/>
      <c r="B35" s="33" t="s">
        <v>29</v>
      </c>
      <c r="C35" s="84">
        <v>246921.48</v>
      </c>
      <c r="D35" s="84"/>
      <c r="E35" s="30"/>
    </row>
    <row r="38" spans="1:10" s="1" customFormat="1" ht="32.25" customHeight="1" hidden="1">
      <c r="A38" s="27"/>
      <c r="B38" s="85" t="s">
        <v>68</v>
      </c>
      <c r="C38" s="85"/>
      <c r="D38" s="85"/>
      <c r="E38" s="61"/>
      <c r="F38" s="36"/>
      <c r="G38" s="36"/>
      <c r="H38" s="36"/>
      <c r="I38" s="36"/>
      <c r="J38" s="36"/>
    </row>
    <row r="39" spans="1:10" s="1" customFormat="1" ht="30" customHeight="1">
      <c r="A39" s="27"/>
      <c r="B39" s="81" t="s">
        <v>59</v>
      </c>
      <c r="C39" s="81"/>
      <c r="D39" s="81"/>
      <c r="E39" s="61">
        <v>-58064.61</v>
      </c>
      <c r="F39" s="83"/>
      <c r="G39" s="83"/>
      <c r="H39" s="82">
        <v>58064.61</v>
      </c>
      <c r="I39" s="82"/>
      <c r="J39" s="36"/>
    </row>
    <row r="40" spans="1:10" s="1" customFormat="1" ht="32.25" customHeight="1">
      <c r="A40" s="27"/>
      <c r="B40" s="80" t="s">
        <v>60</v>
      </c>
      <c r="C40" s="80"/>
      <c r="D40" s="80"/>
      <c r="E40" s="43">
        <f>C35-E26-H39</f>
        <v>-52527.42999999998</v>
      </c>
      <c r="F40" s="83"/>
      <c r="G40" s="83"/>
      <c r="H40" s="83"/>
      <c r="I40" s="83"/>
      <c r="J40" s="36"/>
    </row>
    <row r="41" spans="1:10" s="1" customFormat="1" ht="15.75" hidden="1">
      <c r="A41" s="27"/>
      <c r="B41" s="37"/>
      <c r="C41" s="78"/>
      <c r="D41" s="78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 hidden="1">
      <c r="A43" s="27"/>
      <c r="B43" s="38"/>
      <c r="C43" s="79"/>
      <c r="D43" s="79"/>
      <c r="E43" s="34"/>
      <c r="F43" s="36"/>
      <c r="G43" s="36"/>
      <c r="H43" s="36"/>
      <c r="I43" s="36"/>
      <c r="J43" s="36"/>
    </row>
    <row r="44" spans="1:10" s="1" customFormat="1" ht="15.75">
      <c r="A44" s="39"/>
      <c r="F44" s="36"/>
      <c r="G44" s="36"/>
      <c r="H44" s="36"/>
      <c r="I44" s="36"/>
      <c r="J44" s="36"/>
    </row>
    <row r="45" s="1" customFormat="1" ht="8.25" customHeight="1" hidden="1">
      <c r="A45" s="39"/>
    </row>
    <row r="46" s="1" customFormat="1" ht="8.25" customHeight="1" hidden="1">
      <c r="A46" s="39"/>
    </row>
    <row r="47" spans="1:5" s="1" customFormat="1" ht="15.75">
      <c r="A47" s="77" t="s">
        <v>31</v>
      </c>
      <c r="B47" s="77"/>
      <c r="C47" s="77"/>
      <c r="D47" s="77"/>
      <c r="E47" s="77"/>
    </row>
    <row r="48" spans="1:7" s="1" customFormat="1" ht="15.75">
      <c r="A48" s="77" t="s">
        <v>32</v>
      </c>
      <c r="B48" s="77"/>
      <c r="C48" s="77"/>
      <c r="D48" s="77"/>
      <c r="E48" s="77"/>
      <c r="G48" s="49"/>
    </row>
    <row r="49" spans="1:7" s="1" customFormat="1" ht="15.75">
      <c r="A49" s="77" t="s">
        <v>33</v>
      </c>
      <c r="B49" s="77"/>
      <c r="C49" s="77"/>
      <c r="D49" s="77"/>
      <c r="E49" s="77"/>
      <c r="G49" s="51"/>
    </row>
    <row r="50" spans="1:5" s="1" customFormat="1" ht="15.75">
      <c r="A50" s="40"/>
      <c r="B50" s="40"/>
      <c r="C50" s="40"/>
      <c r="D50" s="40"/>
      <c r="E50" s="40"/>
    </row>
    <row r="51" spans="1:5" s="1" customFormat="1" ht="15.75">
      <c r="A51" s="77"/>
      <c r="B51" s="77"/>
      <c r="C51" s="77"/>
      <c r="D51" s="77"/>
      <c r="E51" s="77"/>
    </row>
    <row r="52" spans="1:5" ht="39" customHeight="1">
      <c r="A52" s="76"/>
      <c r="B52" s="76"/>
      <c r="C52" s="76"/>
      <c r="D52" s="76"/>
      <c r="E52" s="76"/>
    </row>
    <row r="53" spans="1:6" ht="46.5" customHeight="1">
      <c r="A53" s="76"/>
      <c r="B53" s="76"/>
      <c r="C53" s="76"/>
      <c r="D53" s="76"/>
      <c r="E53" s="76"/>
      <c r="F53" s="50"/>
    </row>
  </sheetData>
  <mergeCells count="33">
    <mergeCell ref="A53:E53"/>
    <mergeCell ref="A48:E48"/>
    <mergeCell ref="A49:E49"/>
    <mergeCell ref="A51:E51"/>
    <mergeCell ref="A52:E52"/>
    <mergeCell ref="C41:D41"/>
    <mergeCell ref="C42:D42"/>
    <mergeCell ref="C43:D43"/>
    <mergeCell ref="A47:E47"/>
    <mergeCell ref="F39:G39"/>
    <mergeCell ref="H39:I39"/>
    <mergeCell ref="B40:D40"/>
    <mergeCell ref="F40:G40"/>
    <mergeCell ref="H40:I40"/>
    <mergeCell ref="C34:D34"/>
    <mergeCell ref="C35:D35"/>
    <mergeCell ref="B38:D38"/>
    <mergeCell ref="B39:D39"/>
    <mergeCell ref="B24:D24"/>
    <mergeCell ref="B26:D26"/>
    <mergeCell ref="B32:D32"/>
    <mergeCell ref="C33:D33"/>
    <mergeCell ref="B16:E16"/>
    <mergeCell ref="A17:E17"/>
    <mergeCell ref="B19:D19"/>
    <mergeCell ref="A20:E20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L39" sqref="L39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148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21.75" customHeight="1">
      <c r="A18" s="59">
        <v>1</v>
      </c>
      <c r="B18" s="14" t="s">
        <v>142</v>
      </c>
      <c r="C18" s="59" t="s">
        <v>8</v>
      </c>
      <c r="D18" s="64">
        <v>82</v>
      </c>
      <c r="E18" s="60">
        <v>41000</v>
      </c>
    </row>
    <row r="19" spans="1:5" s="1" customFormat="1" ht="21" customHeight="1">
      <c r="A19" s="11"/>
      <c r="B19" s="93" t="s">
        <v>22</v>
      </c>
      <c r="C19" s="94"/>
      <c r="D19" s="95"/>
      <c r="E19" s="58">
        <f>SUM(E18:E18)</f>
        <v>41000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129</v>
      </c>
      <c r="C21" s="59" t="s">
        <v>38</v>
      </c>
      <c r="D21" s="59">
        <v>1</v>
      </c>
      <c r="E21" s="60">
        <v>48000</v>
      </c>
      <c r="F21" s="19"/>
    </row>
    <row r="22" spans="1:6" s="1" customFormat="1" ht="19.5" customHeight="1">
      <c r="A22" s="11">
        <v>2</v>
      </c>
      <c r="B22" s="14" t="s">
        <v>117</v>
      </c>
      <c r="C22" s="11" t="s">
        <v>35</v>
      </c>
      <c r="D22" s="13">
        <v>100</v>
      </c>
      <c r="E22" s="60">
        <v>20000</v>
      </c>
      <c r="F22" s="19"/>
    </row>
    <row r="23" spans="1:9" s="1" customFormat="1" ht="15.75" customHeight="1">
      <c r="A23" s="11"/>
      <c r="B23" s="93" t="s">
        <v>22</v>
      </c>
      <c r="C23" s="94"/>
      <c r="D23" s="95"/>
      <c r="E23" s="47">
        <f>SUM(E21:E22)</f>
        <v>68000</v>
      </c>
      <c r="H23" s="21"/>
      <c r="I23" s="21"/>
    </row>
    <row r="24" spans="1:9" s="1" customFormat="1" ht="14.25" customHeight="1">
      <c r="A24" s="11"/>
      <c r="B24" s="22" t="s">
        <v>24</v>
      </c>
      <c r="C24" s="15"/>
      <c r="D24" s="16"/>
      <c r="E24" s="45">
        <v>105493.62</v>
      </c>
      <c r="G24" s="49"/>
      <c r="H24" s="21"/>
      <c r="I24" s="21"/>
    </row>
    <row r="25" spans="1:6" s="10" customFormat="1" ht="17.25" customHeight="1">
      <c r="A25" s="4"/>
      <c r="B25" s="101" t="s">
        <v>25</v>
      </c>
      <c r="C25" s="102"/>
      <c r="D25" s="103"/>
      <c r="E25" s="48">
        <f>E24+E23+E19</f>
        <v>214493.62</v>
      </c>
      <c r="F25" s="42"/>
    </row>
    <row r="26" spans="1:5" s="10" customFormat="1" ht="21.75" customHeight="1" hidden="1">
      <c r="A26" s="24"/>
      <c r="B26" s="25" t="s">
        <v>22</v>
      </c>
      <c r="C26" s="25"/>
      <c r="D26" s="25"/>
      <c r="E26" s="26">
        <f>E25+E15</f>
        <v>214728.82</v>
      </c>
    </row>
    <row r="27" spans="1:5" s="10" customFormat="1" ht="21.75" customHeight="1">
      <c r="A27" s="54"/>
      <c r="B27" s="55"/>
      <c r="C27" s="55"/>
      <c r="D27" s="55"/>
      <c r="E27" s="56"/>
    </row>
    <row r="28" spans="1:5" s="1" customFormat="1" ht="25.5" customHeight="1">
      <c r="A28" s="27"/>
      <c r="B28" s="34" t="s">
        <v>30</v>
      </c>
      <c r="C28" s="35"/>
      <c r="D28" s="35"/>
      <c r="E28" s="35"/>
    </row>
    <row r="29" spans="1:5" s="1" customFormat="1" ht="21" customHeight="1">
      <c r="A29" s="27"/>
      <c r="B29" s="34" t="s">
        <v>125</v>
      </c>
      <c r="C29" s="35"/>
      <c r="D29" s="35"/>
      <c r="E29" s="35"/>
    </row>
    <row r="30" spans="1:5" s="1" customFormat="1" ht="21" customHeight="1">
      <c r="A30" s="27"/>
      <c r="B30" s="34"/>
      <c r="C30" s="35"/>
      <c r="D30" s="35"/>
      <c r="E30" s="35"/>
    </row>
    <row r="31" spans="1:5" s="1" customFormat="1" ht="22.5" customHeight="1">
      <c r="A31" s="29"/>
      <c r="B31" s="70" t="s">
        <v>40</v>
      </c>
      <c r="C31" s="70"/>
      <c r="D31" s="70"/>
      <c r="E31" s="30"/>
    </row>
    <row r="32" spans="1:5" s="1" customFormat="1" ht="21" customHeight="1">
      <c r="A32" s="29"/>
      <c r="B32" s="31" t="s">
        <v>27</v>
      </c>
      <c r="C32" s="99">
        <f>C33+C34</f>
        <v>1249043.04</v>
      </c>
      <c r="D32" s="100"/>
      <c r="E32" s="30"/>
    </row>
    <row r="33" spans="1:5" s="1" customFormat="1" ht="15.75">
      <c r="A33" s="29"/>
      <c r="B33" s="32" t="s">
        <v>28</v>
      </c>
      <c r="C33" s="84">
        <v>722485.68</v>
      </c>
      <c r="D33" s="84"/>
      <c r="E33" s="30"/>
    </row>
    <row r="34" spans="1:5" s="1" customFormat="1" ht="15.75">
      <c r="A34" s="29"/>
      <c r="B34" s="33" t="s">
        <v>29</v>
      </c>
      <c r="C34" s="84">
        <v>526557.36</v>
      </c>
      <c r="D34" s="84"/>
      <c r="E34" s="30"/>
    </row>
    <row r="36" ht="12" customHeight="1"/>
    <row r="37" spans="1:10" s="1" customFormat="1" ht="32.25" customHeight="1" hidden="1">
      <c r="A37" s="27"/>
      <c r="B37" s="85" t="s">
        <v>68</v>
      </c>
      <c r="C37" s="85"/>
      <c r="D37" s="85"/>
      <c r="E37" s="61"/>
      <c r="F37" s="36"/>
      <c r="G37" s="36"/>
      <c r="H37" s="36"/>
      <c r="I37" s="36"/>
      <c r="J37" s="36"/>
    </row>
    <row r="38" spans="1:10" s="1" customFormat="1" ht="30" customHeight="1">
      <c r="A38" s="27"/>
      <c r="B38" s="81" t="s">
        <v>59</v>
      </c>
      <c r="C38" s="81"/>
      <c r="D38" s="81"/>
      <c r="E38" s="61">
        <v>-999448.04</v>
      </c>
      <c r="F38" s="83"/>
      <c r="G38" s="83"/>
      <c r="H38" s="82">
        <v>999448.04</v>
      </c>
      <c r="I38" s="82"/>
      <c r="J38" s="36"/>
    </row>
    <row r="39" spans="1:10" s="1" customFormat="1" ht="32.25" customHeight="1">
      <c r="A39" s="27"/>
      <c r="B39" s="80" t="s">
        <v>60</v>
      </c>
      <c r="C39" s="80"/>
      <c r="D39" s="80"/>
      <c r="E39" s="43">
        <f>C34-E25-H38</f>
        <v>-687384.3</v>
      </c>
      <c r="F39" s="83"/>
      <c r="G39" s="83"/>
      <c r="H39" s="83"/>
      <c r="I39" s="83"/>
      <c r="J39" s="36"/>
    </row>
    <row r="40" spans="1:10" s="1" customFormat="1" ht="15.75" hidden="1">
      <c r="A40" s="27"/>
      <c r="B40" s="37"/>
      <c r="C40" s="78"/>
      <c r="D40" s="78"/>
      <c r="E40" s="34"/>
      <c r="F40" s="36"/>
      <c r="G40" s="36"/>
      <c r="H40" s="36"/>
      <c r="I40" s="36"/>
      <c r="J40" s="36"/>
    </row>
    <row r="41" spans="1:10" s="1" customFormat="1" ht="15.75" hidden="1">
      <c r="A41" s="27"/>
      <c r="B41" s="38"/>
      <c r="C41" s="79"/>
      <c r="D41" s="79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>
      <c r="A43" s="39"/>
      <c r="F43" s="36"/>
      <c r="G43" s="36"/>
      <c r="H43" s="36"/>
      <c r="I43" s="36"/>
      <c r="J43" s="36"/>
    </row>
    <row r="44" s="1" customFormat="1" ht="8.25" customHeight="1" hidden="1">
      <c r="A44" s="39"/>
    </row>
    <row r="45" s="1" customFormat="1" ht="8.25" customHeight="1" hidden="1">
      <c r="A45" s="39"/>
    </row>
    <row r="46" spans="1:5" s="1" customFormat="1" ht="15.75">
      <c r="A46" s="77" t="s">
        <v>31</v>
      </c>
      <c r="B46" s="77"/>
      <c r="C46" s="77"/>
      <c r="D46" s="77"/>
      <c r="E46" s="77"/>
    </row>
    <row r="47" spans="1:7" s="1" customFormat="1" ht="15.75">
      <c r="A47" s="77" t="s">
        <v>32</v>
      </c>
      <c r="B47" s="77"/>
      <c r="C47" s="77"/>
      <c r="D47" s="77"/>
      <c r="E47" s="77"/>
      <c r="G47" s="49"/>
    </row>
    <row r="48" spans="1:7" s="1" customFormat="1" ht="15.75">
      <c r="A48" s="77" t="s">
        <v>33</v>
      </c>
      <c r="B48" s="77"/>
      <c r="C48" s="77"/>
      <c r="D48" s="77"/>
      <c r="E48" s="77"/>
      <c r="G48" s="51"/>
    </row>
    <row r="49" spans="1:5" s="1" customFormat="1" ht="15.75">
      <c r="A49" s="40"/>
      <c r="B49" s="40"/>
      <c r="C49" s="40"/>
      <c r="D49" s="40"/>
      <c r="E49" s="40"/>
    </row>
    <row r="50" spans="1:5" s="1" customFormat="1" ht="15.75">
      <c r="A50" s="77"/>
      <c r="B50" s="77"/>
      <c r="C50" s="77"/>
      <c r="D50" s="77"/>
      <c r="E50" s="77"/>
    </row>
    <row r="51" spans="1:5" ht="39" customHeight="1">
      <c r="A51" s="76"/>
      <c r="B51" s="76"/>
      <c r="C51" s="76"/>
      <c r="D51" s="76"/>
      <c r="E51" s="76"/>
    </row>
    <row r="52" spans="1:6" ht="46.5" customHeight="1">
      <c r="A52" s="76"/>
      <c r="B52" s="76"/>
      <c r="C52" s="76"/>
      <c r="D52" s="76"/>
      <c r="E52" s="76"/>
      <c r="F52" s="50"/>
    </row>
  </sheetData>
  <mergeCells count="33">
    <mergeCell ref="A52:E52"/>
    <mergeCell ref="A47:E47"/>
    <mergeCell ref="A48:E48"/>
    <mergeCell ref="A50:E50"/>
    <mergeCell ref="A51:E51"/>
    <mergeCell ref="C40:D40"/>
    <mergeCell ref="C41:D41"/>
    <mergeCell ref="C42:D42"/>
    <mergeCell ref="A46:E46"/>
    <mergeCell ref="F38:G38"/>
    <mergeCell ref="H38:I38"/>
    <mergeCell ref="B39:D39"/>
    <mergeCell ref="F39:G39"/>
    <mergeCell ref="H39:I39"/>
    <mergeCell ref="C33:D33"/>
    <mergeCell ref="C34:D34"/>
    <mergeCell ref="B37:D37"/>
    <mergeCell ref="B38:D38"/>
    <mergeCell ref="B23:D23"/>
    <mergeCell ref="B25:D25"/>
    <mergeCell ref="B31:D31"/>
    <mergeCell ref="C32:D32"/>
    <mergeCell ref="B16:E16"/>
    <mergeCell ref="A17:E17"/>
    <mergeCell ref="B19:D19"/>
    <mergeCell ref="A20:E20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4">
      <selection activeCell="M51" sqref="M51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149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1.75" customHeight="1" hidden="1">
      <c r="A18" s="59">
        <v>1</v>
      </c>
      <c r="B18" s="14" t="s">
        <v>142</v>
      </c>
      <c r="C18" s="59" t="s">
        <v>8</v>
      </c>
      <c r="D18" s="64">
        <v>82</v>
      </c>
      <c r="E18" s="60">
        <v>41000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SUM(E18:E18)</f>
        <v>41000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135</v>
      </c>
      <c r="C21" s="59" t="s">
        <v>38</v>
      </c>
      <c r="D21" s="59">
        <v>1</v>
      </c>
      <c r="E21" s="60">
        <v>36000</v>
      </c>
      <c r="F21" s="19"/>
    </row>
    <row r="22" spans="1:6" s="1" customFormat="1" ht="32.25" customHeight="1">
      <c r="A22" s="11">
        <v>2</v>
      </c>
      <c r="B22" s="14" t="s">
        <v>150</v>
      </c>
      <c r="C22" s="59" t="s">
        <v>38</v>
      </c>
      <c r="D22" s="59">
        <v>1</v>
      </c>
      <c r="E22" s="60">
        <v>58000</v>
      </c>
      <c r="F22" s="19"/>
    </row>
    <row r="23" spans="1:6" s="1" customFormat="1" ht="27.75" customHeight="1" hidden="1">
      <c r="A23" s="11">
        <v>3</v>
      </c>
      <c r="B23" s="105" t="s">
        <v>151</v>
      </c>
      <c r="C23" s="106"/>
      <c r="D23" s="107"/>
      <c r="E23" s="60">
        <v>0</v>
      </c>
      <c r="F23" s="19"/>
    </row>
    <row r="24" spans="1:6" s="1" customFormat="1" ht="19.5" customHeight="1" hidden="1">
      <c r="A24" s="11">
        <v>4</v>
      </c>
      <c r="B24" s="14" t="s">
        <v>117</v>
      </c>
      <c r="C24" s="11" t="s">
        <v>35</v>
      </c>
      <c r="D24" s="13">
        <v>100</v>
      </c>
      <c r="E24" s="60">
        <v>0</v>
      </c>
      <c r="F24" s="19"/>
    </row>
    <row r="25" spans="1:9" s="1" customFormat="1" ht="15.75" customHeight="1">
      <c r="A25" s="11"/>
      <c r="B25" s="93" t="s">
        <v>22</v>
      </c>
      <c r="C25" s="94"/>
      <c r="D25" s="95"/>
      <c r="E25" s="47">
        <f>SUM(E21:E24)</f>
        <v>94000</v>
      </c>
      <c r="F25" s="115"/>
      <c r="H25" s="21"/>
      <c r="I25" s="21"/>
    </row>
    <row r="26" spans="1:9" s="1" customFormat="1" ht="14.25" customHeight="1">
      <c r="A26" s="11"/>
      <c r="B26" s="22" t="s">
        <v>24</v>
      </c>
      <c r="C26" s="15"/>
      <c r="D26" s="16"/>
      <c r="E26" s="45">
        <v>105493.62</v>
      </c>
      <c r="G26" s="116">
        <f>105494/2</f>
        <v>52747</v>
      </c>
      <c r="H26" s="21"/>
      <c r="I26" s="21"/>
    </row>
    <row r="27" spans="1:6" s="10" customFormat="1" ht="17.25" customHeight="1">
      <c r="A27" s="4"/>
      <c r="B27" s="101" t="s">
        <v>25</v>
      </c>
      <c r="C27" s="102"/>
      <c r="D27" s="103"/>
      <c r="E27" s="48">
        <f>E26+E25+E19</f>
        <v>240493.62</v>
      </c>
      <c r="F27" s="42"/>
    </row>
    <row r="28" spans="1:5" s="10" customFormat="1" ht="21.75" customHeight="1" hidden="1">
      <c r="A28" s="24"/>
      <c r="B28" s="25" t="s">
        <v>22</v>
      </c>
      <c r="C28" s="25"/>
      <c r="D28" s="25"/>
      <c r="E28" s="26">
        <f>E27+E15</f>
        <v>240728.82</v>
      </c>
    </row>
    <row r="29" spans="1:5" s="10" customFormat="1" ht="21.75" customHeight="1">
      <c r="A29" s="54"/>
      <c r="B29" s="55"/>
      <c r="C29" s="55"/>
      <c r="D29" s="55"/>
      <c r="E29" s="56"/>
    </row>
    <row r="30" spans="1:5" s="1" customFormat="1" ht="25.5" customHeight="1">
      <c r="A30" s="27"/>
      <c r="B30" s="34" t="s">
        <v>30</v>
      </c>
      <c r="C30" s="35"/>
      <c r="D30" s="35"/>
      <c r="E30" s="35"/>
    </row>
    <row r="31" spans="1:5" s="1" customFormat="1" ht="21" customHeight="1">
      <c r="A31" s="27"/>
      <c r="B31" s="34" t="s">
        <v>125</v>
      </c>
      <c r="C31" s="35"/>
      <c r="D31" s="35"/>
      <c r="E31" s="35"/>
    </row>
    <row r="32" spans="1:5" s="1" customFormat="1" ht="21" customHeight="1">
      <c r="A32" s="27"/>
      <c r="B32" s="34"/>
      <c r="C32" s="35"/>
      <c r="D32" s="35"/>
      <c r="E32" s="35"/>
    </row>
    <row r="33" spans="1:5" s="1" customFormat="1" ht="22.5" customHeight="1">
      <c r="A33" s="29"/>
      <c r="B33" s="70" t="s">
        <v>40</v>
      </c>
      <c r="C33" s="70"/>
      <c r="D33" s="70"/>
      <c r="E33" s="30"/>
    </row>
    <row r="34" spans="1:5" s="1" customFormat="1" ht="21" customHeight="1">
      <c r="A34" s="29"/>
      <c r="B34" s="31" t="s">
        <v>27</v>
      </c>
      <c r="C34" s="99">
        <f>C35+C36</f>
        <v>552604.17</v>
      </c>
      <c r="D34" s="100"/>
      <c r="E34" s="30"/>
    </row>
    <row r="35" spans="1:5" s="1" customFormat="1" ht="15.75">
      <c r="A35" s="29"/>
      <c r="B35" s="32" t="s">
        <v>28</v>
      </c>
      <c r="C35" s="84">
        <v>319643.59</v>
      </c>
      <c r="D35" s="84"/>
      <c r="E35" s="30"/>
    </row>
    <row r="36" spans="1:5" s="1" customFormat="1" ht="15.75">
      <c r="A36" s="29"/>
      <c r="B36" s="33" t="s">
        <v>29</v>
      </c>
      <c r="C36" s="84">
        <v>232960.58</v>
      </c>
      <c r="D36" s="84"/>
      <c r="E36" s="30"/>
    </row>
    <row r="38" ht="12" customHeight="1"/>
    <row r="39" spans="1:10" s="1" customFormat="1" ht="32.25" customHeight="1" hidden="1">
      <c r="A39" s="27"/>
      <c r="B39" s="85" t="s">
        <v>68</v>
      </c>
      <c r="C39" s="85"/>
      <c r="D39" s="85"/>
      <c r="E39" s="61"/>
      <c r="F39" s="36"/>
      <c r="G39" s="36"/>
      <c r="H39" s="36"/>
      <c r="I39" s="36"/>
      <c r="J39" s="36"/>
    </row>
    <row r="40" spans="1:10" s="1" customFormat="1" ht="30" customHeight="1">
      <c r="A40" s="27"/>
      <c r="B40" s="81" t="s">
        <v>59</v>
      </c>
      <c r="C40" s="81"/>
      <c r="D40" s="81"/>
      <c r="E40" s="61">
        <v>-64747.17</v>
      </c>
      <c r="F40" s="83"/>
      <c r="G40" s="83"/>
      <c r="H40" s="82">
        <v>64747.17</v>
      </c>
      <c r="I40" s="82"/>
      <c r="J40" s="36"/>
    </row>
    <row r="41" spans="1:10" s="1" customFormat="1" ht="32.25" customHeight="1">
      <c r="A41" s="27"/>
      <c r="B41" s="80" t="s">
        <v>60</v>
      </c>
      <c r="C41" s="80"/>
      <c r="D41" s="80"/>
      <c r="E41" s="43">
        <f>C36-E27-H40</f>
        <v>-72280.21</v>
      </c>
      <c r="F41" s="83"/>
      <c r="G41" s="83"/>
      <c r="H41" s="83"/>
      <c r="I41" s="83"/>
      <c r="J41" s="36"/>
    </row>
    <row r="42" spans="1:10" s="1" customFormat="1" ht="15.75" hidden="1">
      <c r="A42" s="27"/>
      <c r="B42" s="37"/>
      <c r="C42" s="78"/>
      <c r="D42" s="78"/>
      <c r="E42" s="34"/>
      <c r="F42" s="36"/>
      <c r="G42" s="36"/>
      <c r="H42" s="36"/>
      <c r="I42" s="36"/>
      <c r="J42" s="36"/>
    </row>
    <row r="43" spans="1:10" s="1" customFormat="1" ht="15.75" hidden="1">
      <c r="A43" s="27"/>
      <c r="B43" s="38"/>
      <c r="C43" s="79"/>
      <c r="D43" s="79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>
      <c r="A45" s="39"/>
      <c r="F45" s="36"/>
      <c r="G45" s="36"/>
      <c r="H45" s="36"/>
      <c r="I45" s="36"/>
      <c r="J45" s="36"/>
    </row>
    <row r="46" s="1" customFormat="1" ht="8.25" customHeight="1" hidden="1">
      <c r="A46" s="39"/>
    </row>
    <row r="47" s="1" customFormat="1" ht="8.25" customHeight="1" hidden="1">
      <c r="A47" s="39"/>
    </row>
    <row r="48" spans="1:5" s="1" customFormat="1" ht="15.75">
      <c r="A48" s="77" t="s">
        <v>31</v>
      </c>
      <c r="B48" s="77"/>
      <c r="C48" s="77"/>
      <c r="D48" s="77"/>
      <c r="E48" s="77"/>
    </row>
    <row r="49" spans="1:7" s="1" customFormat="1" ht="15.75">
      <c r="A49" s="77" t="s">
        <v>32</v>
      </c>
      <c r="B49" s="77"/>
      <c r="C49" s="77"/>
      <c r="D49" s="77"/>
      <c r="E49" s="77"/>
      <c r="G49" s="49"/>
    </row>
    <row r="50" spans="1:7" s="1" customFormat="1" ht="15.75">
      <c r="A50" s="77" t="s">
        <v>33</v>
      </c>
      <c r="B50" s="77"/>
      <c r="C50" s="77"/>
      <c r="D50" s="77"/>
      <c r="E50" s="77"/>
      <c r="G50" s="51"/>
    </row>
    <row r="51" spans="1:5" s="1" customFormat="1" ht="15.75">
      <c r="A51" s="40"/>
      <c r="B51" s="40"/>
      <c r="C51" s="40"/>
      <c r="D51" s="40"/>
      <c r="E51" s="40"/>
    </row>
    <row r="52" spans="1:5" s="1" customFormat="1" ht="15.75">
      <c r="A52" s="77"/>
      <c r="B52" s="77"/>
      <c r="C52" s="77"/>
      <c r="D52" s="77"/>
      <c r="E52" s="77"/>
    </row>
    <row r="53" spans="1:5" ht="39" customHeight="1">
      <c r="A53" s="76"/>
      <c r="B53" s="76"/>
      <c r="C53" s="76"/>
      <c r="D53" s="76"/>
      <c r="E53" s="76"/>
    </row>
    <row r="54" spans="1:6" ht="46.5" customHeight="1">
      <c r="A54" s="76"/>
      <c r="B54" s="76"/>
      <c r="C54" s="76"/>
      <c r="D54" s="76"/>
      <c r="E54" s="76"/>
      <c r="F54" s="50"/>
    </row>
  </sheetData>
  <mergeCells count="34">
    <mergeCell ref="A54:E54"/>
    <mergeCell ref="A49:E49"/>
    <mergeCell ref="A50:E50"/>
    <mergeCell ref="A52:E52"/>
    <mergeCell ref="A53:E53"/>
    <mergeCell ref="C42:D42"/>
    <mergeCell ref="C43:D43"/>
    <mergeCell ref="C44:D44"/>
    <mergeCell ref="A48:E48"/>
    <mergeCell ref="B40:D40"/>
    <mergeCell ref="F40:G40"/>
    <mergeCell ref="H40:I40"/>
    <mergeCell ref="B41:D41"/>
    <mergeCell ref="F41:G41"/>
    <mergeCell ref="H41:I41"/>
    <mergeCell ref="C34:D34"/>
    <mergeCell ref="C35:D35"/>
    <mergeCell ref="C36:D36"/>
    <mergeCell ref="B39:D39"/>
    <mergeCell ref="B23:D23"/>
    <mergeCell ref="B25:D25"/>
    <mergeCell ref="B27:D27"/>
    <mergeCell ref="B33:D33"/>
    <mergeCell ref="B16:E16"/>
    <mergeCell ref="A17:E17"/>
    <mergeCell ref="B19:D19"/>
    <mergeCell ref="A20:E20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M43" sqref="M43"/>
    </sheetView>
  </sheetViews>
  <sheetFormatPr defaultColWidth="9.140625" defaultRowHeight="12.75"/>
  <cols>
    <col min="1" max="1" width="7.28125" style="0" customWidth="1"/>
    <col min="2" max="2" width="46.14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39" customHeight="1">
      <c r="A2" s="71" t="s">
        <v>152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36.75" customHeight="1">
      <c r="A18" s="59">
        <v>1</v>
      </c>
      <c r="B18" s="12" t="s">
        <v>153</v>
      </c>
      <c r="C18" s="59" t="s">
        <v>38</v>
      </c>
      <c r="D18" s="59">
        <v>1</v>
      </c>
      <c r="E18" s="60">
        <v>52000</v>
      </c>
    </row>
    <row r="19" spans="1:5" s="1" customFormat="1" ht="44.25" customHeight="1">
      <c r="A19" s="59">
        <v>2</v>
      </c>
      <c r="B19" s="14" t="s">
        <v>154</v>
      </c>
      <c r="C19" s="59"/>
      <c r="D19" s="64"/>
      <c r="E19" s="60">
        <v>23800</v>
      </c>
    </row>
    <row r="20" spans="1:5" s="1" customFormat="1" ht="35.25" customHeight="1">
      <c r="A20" s="59">
        <v>3</v>
      </c>
      <c r="B20" s="14" t="s">
        <v>155</v>
      </c>
      <c r="C20" s="59" t="s">
        <v>38</v>
      </c>
      <c r="D20" s="64">
        <v>1</v>
      </c>
      <c r="E20" s="60">
        <v>19200</v>
      </c>
    </row>
    <row r="21" spans="1:5" s="1" customFormat="1" ht="20.25" customHeight="1">
      <c r="A21" s="11"/>
      <c r="B21" s="93" t="s">
        <v>22</v>
      </c>
      <c r="C21" s="94"/>
      <c r="D21" s="95"/>
      <c r="E21" s="58">
        <f>SUM(E18:E20)</f>
        <v>95000</v>
      </c>
    </row>
    <row r="22" spans="1:5" s="1" customFormat="1" ht="20.25" customHeight="1" hidden="1">
      <c r="A22" s="96" t="s">
        <v>23</v>
      </c>
      <c r="B22" s="97"/>
      <c r="C22" s="97"/>
      <c r="D22" s="97"/>
      <c r="E22" s="98"/>
    </row>
    <row r="23" spans="1:6" s="1" customFormat="1" ht="33" customHeight="1" hidden="1">
      <c r="A23" s="11">
        <v>1</v>
      </c>
      <c r="B23" s="12" t="s">
        <v>129</v>
      </c>
      <c r="C23" s="59" t="s">
        <v>38</v>
      </c>
      <c r="D23" s="59">
        <v>1</v>
      </c>
      <c r="E23" s="60"/>
      <c r="F23" s="19"/>
    </row>
    <row r="24" spans="1:6" s="1" customFormat="1" ht="27.75" customHeight="1" hidden="1">
      <c r="A24" s="11">
        <v>2</v>
      </c>
      <c r="B24" s="14" t="s">
        <v>130</v>
      </c>
      <c r="C24" s="59" t="s">
        <v>38</v>
      </c>
      <c r="D24" s="59">
        <v>1</v>
      </c>
      <c r="E24" s="60"/>
      <c r="F24" s="19"/>
    </row>
    <row r="25" spans="1:6" s="1" customFormat="1" ht="18.75" customHeight="1" hidden="1">
      <c r="A25" s="11">
        <v>3</v>
      </c>
      <c r="B25" s="14" t="s">
        <v>65</v>
      </c>
      <c r="C25" s="59"/>
      <c r="D25" s="59"/>
      <c r="E25" s="60"/>
      <c r="F25" s="19"/>
    </row>
    <row r="26" spans="1:6" s="1" customFormat="1" ht="34.5" customHeight="1" hidden="1">
      <c r="A26" s="11">
        <v>3</v>
      </c>
      <c r="B26" s="14" t="s">
        <v>131</v>
      </c>
      <c r="C26" s="59" t="s">
        <v>38</v>
      </c>
      <c r="D26" s="64">
        <v>40</v>
      </c>
      <c r="E26" s="60"/>
      <c r="F26" s="19"/>
    </row>
    <row r="27" spans="1:6" s="1" customFormat="1" ht="17.25" customHeight="1" hidden="1">
      <c r="A27" s="11">
        <v>4</v>
      </c>
      <c r="B27" s="14" t="s">
        <v>117</v>
      </c>
      <c r="C27" s="59" t="s">
        <v>35</v>
      </c>
      <c r="D27" s="64">
        <v>100</v>
      </c>
      <c r="E27" s="60"/>
      <c r="F27" s="19"/>
    </row>
    <row r="28" spans="1:9" s="1" customFormat="1" ht="15.75" customHeight="1" hidden="1">
      <c r="A28" s="11"/>
      <c r="B28" s="93" t="s">
        <v>22</v>
      </c>
      <c r="C28" s="94"/>
      <c r="D28" s="95"/>
      <c r="E28" s="47">
        <f>SUM(E23:E27)</f>
        <v>0</v>
      </c>
      <c r="H28" s="21"/>
      <c r="I28" s="21"/>
    </row>
    <row r="29" spans="1:9" s="1" customFormat="1" ht="14.25" customHeight="1">
      <c r="A29" s="11"/>
      <c r="B29" s="22" t="s">
        <v>24</v>
      </c>
      <c r="C29" s="15"/>
      <c r="D29" s="16"/>
      <c r="E29" s="45">
        <v>10172.14</v>
      </c>
      <c r="G29" s="49"/>
      <c r="H29" s="21"/>
      <c r="I29" s="21"/>
    </row>
    <row r="30" spans="1:6" s="10" customFormat="1" ht="17.25" customHeight="1">
      <c r="A30" s="4"/>
      <c r="B30" s="101" t="s">
        <v>25</v>
      </c>
      <c r="C30" s="102"/>
      <c r="D30" s="103"/>
      <c r="E30" s="48">
        <f>E29+E28+E21</f>
        <v>105172.14</v>
      </c>
      <c r="F30" s="42"/>
    </row>
    <row r="31" spans="1:5" s="10" customFormat="1" ht="21.75" customHeight="1" hidden="1">
      <c r="A31" s="24"/>
      <c r="B31" s="25" t="s">
        <v>22</v>
      </c>
      <c r="C31" s="25"/>
      <c r="D31" s="25"/>
      <c r="E31" s="26">
        <f>E30+E15</f>
        <v>105407.34</v>
      </c>
    </row>
    <row r="32" spans="1:5" s="10" customFormat="1" ht="21.75" customHeight="1">
      <c r="A32" s="54"/>
      <c r="B32" s="55"/>
      <c r="C32" s="55"/>
      <c r="D32" s="55"/>
      <c r="E32" s="56"/>
    </row>
    <row r="33" spans="1:5" s="1" customFormat="1" ht="25.5" customHeight="1">
      <c r="A33" s="27"/>
      <c r="B33" s="34" t="s">
        <v>30</v>
      </c>
      <c r="C33" s="35"/>
      <c r="D33" s="35"/>
      <c r="E33" s="35"/>
    </row>
    <row r="34" spans="1:5" s="1" customFormat="1" ht="21" customHeight="1">
      <c r="A34" s="27"/>
      <c r="B34" s="34" t="s">
        <v>156</v>
      </c>
      <c r="C34" s="35"/>
      <c r="D34" s="35"/>
      <c r="E34" s="35"/>
    </row>
    <row r="35" spans="1:5" s="1" customFormat="1" ht="21" customHeight="1">
      <c r="A35" s="27"/>
      <c r="B35" s="34"/>
      <c r="C35" s="35"/>
      <c r="D35" s="35"/>
      <c r="E35" s="35"/>
    </row>
    <row r="36" spans="1:5" s="1" customFormat="1" ht="22.5" customHeight="1">
      <c r="A36" s="29"/>
      <c r="B36" s="70" t="s">
        <v>40</v>
      </c>
      <c r="C36" s="70"/>
      <c r="D36" s="70"/>
      <c r="E36" s="30"/>
    </row>
    <row r="37" spans="1:5" s="1" customFormat="1" ht="21" customHeight="1">
      <c r="A37" s="29"/>
      <c r="B37" s="31" t="s">
        <v>27</v>
      </c>
      <c r="C37" s="99">
        <f>C38+C39</f>
        <v>357188.4</v>
      </c>
      <c r="D37" s="100"/>
      <c r="E37" s="30"/>
    </row>
    <row r="38" spans="1:5" s="1" customFormat="1" ht="15.75">
      <c r="A38" s="29"/>
      <c r="B38" s="32" t="s">
        <v>28</v>
      </c>
      <c r="C38" s="84">
        <f>(3307.3*6.35)*12</f>
        <v>252016.26</v>
      </c>
      <c r="D38" s="84"/>
      <c r="E38" s="30"/>
    </row>
    <row r="39" spans="1:5" s="1" customFormat="1" ht="15.75">
      <c r="A39" s="29"/>
      <c r="B39" s="33" t="s">
        <v>29</v>
      </c>
      <c r="C39" s="84">
        <f>(3307.3*2.65)*12</f>
        <v>105172.13999999998</v>
      </c>
      <c r="D39" s="84"/>
      <c r="E39" s="30"/>
    </row>
    <row r="42" spans="1:10" s="1" customFormat="1" ht="32.25" customHeight="1" hidden="1">
      <c r="A42" s="27"/>
      <c r="B42" s="85" t="s">
        <v>68</v>
      </c>
      <c r="C42" s="85"/>
      <c r="D42" s="85"/>
      <c r="E42" s="61"/>
      <c r="F42" s="36"/>
      <c r="G42" s="36"/>
      <c r="H42" s="36"/>
      <c r="I42" s="36"/>
      <c r="J42" s="36"/>
    </row>
    <row r="43" spans="1:10" s="1" customFormat="1" ht="30" customHeight="1">
      <c r="A43" s="27"/>
      <c r="B43" s="81" t="s">
        <v>59</v>
      </c>
      <c r="C43" s="81"/>
      <c r="D43" s="81"/>
      <c r="E43" s="61"/>
      <c r="F43" s="83"/>
      <c r="G43" s="83"/>
      <c r="H43" s="83"/>
      <c r="I43" s="83"/>
      <c r="J43" s="36"/>
    </row>
    <row r="44" spans="1:10" s="1" customFormat="1" ht="32.25" customHeight="1">
      <c r="A44" s="27"/>
      <c r="B44" s="80" t="s">
        <v>60</v>
      </c>
      <c r="C44" s="80"/>
      <c r="D44" s="80"/>
      <c r="E44" s="117">
        <f>C39-E30-H43</f>
        <v>-1.4551915228366852E-11</v>
      </c>
      <c r="F44" s="83"/>
      <c r="G44" s="83"/>
      <c r="H44" s="83"/>
      <c r="I44" s="83"/>
      <c r="J44" s="36"/>
    </row>
    <row r="45" spans="1:10" s="1" customFormat="1" ht="15.75" hidden="1">
      <c r="A45" s="27"/>
      <c r="B45" s="37"/>
      <c r="C45" s="78"/>
      <c r="D45" s="78"/>
      <c r="E45" s="34"/>
      <c r="F45" s="36"/>
      <c r="G45" s="36"/>
      <c r="H45" s="36"/>
      <c r="I45" s="36"/>
      <c r="J45" s="36"/>
    </row>
    <row r="46" spans="1:10" s="1" customFormat="1" ht="15.75" hidden="1">
      <c r="A46" s="27"/>
      <c r="B46" s="38"/>
      <c r="C46" s="79"/>
      <c r="D46" s="79"/>
      <c r="E46" s="34"/>
      <c r="F46" s="36"/>
      <c r="G46" s="36"/>
      <c r="H46" s="36"/>
      <c r="I46" s="36"/>
      <c r="J46" s="36"/>
    </row>
    <row r="47" spans="1:10" s="1" customFormat="1" ht="15.75" hidden="1">
      <c r="A47" s="27"/>
      <c r="B47" s="38"/>
      <c r="C47" s="79"/>
      <c r="D47" s="79"/>
      <c r="E47" s="34"/>
      <c r="F47" s="36"/>
      <c r="G47" s="36"/>
      <c r="H47" s="36"/>
      <c r="I47" s="36"/>
      <c r="J47" s="36"/>
    </row>
    <row r="48" spans="1:10" s="1" customFormat="1" ht="15.75">
      <c r="A48" s="39"/>
      <c r="F48" s="36"/>
      <c r="G48" s="36"/>
      <c r="H48" s="36"/>
      <c r="I48" s="36"/>
      <c r="J48" s="36"/>
    </row>
    <row r="49" s="1" customFormat="1" ht="8.25" customHeight="1" hidden="1">
      <c r="A49" s="39"/>
    </row>
    <row r="50" s="1" customFormat="1" ht="8.25" customHeight="1" hidden="1">
      <c r="A50" s="39"/>
    </row>
    <row r="51" spans="1:5" s="1" customFormat="1" ht="15.75">
      <c r="A51" s="77" t="s">
        <v>31</v>
      </c>
      <c r="B51" s="77"/>
      <c r="C51" s="77"/>
      <c r="D51" s="77"/>
      <c r="E51" s="77"/>
    </row>
    <row r="52" spans="1:7" s="1" customFormat="1" ht="15.75">
      <c r="A52" s="77" t="s">
        <v>32</v>
      </c>
      <c r="B52" s="77"/>
      <c r="C52" s="77"/>
      <c r="D52" s="77"/>
      <c r="E52" s="77"/>
      <c r="G52" s="49"/>
    </row>
    <row r="53" spans="1:7" s="1" customFormat="1" ht="15.75">
      <c r="A53" s="77" t="s">
        <v>33</v>
      </c>
      <c r="B53" s="77"/>
      <c r="C53" s="77"/>
      <c r="D53" s="77"/>
      <c r="E53" s="77"/>
      <c r="G53" s="51"/>
    </row>
    <row r="54" spans="1:5" s="1" customFormat="1" ht="15.75">
      <c r="A54" s="40"/>
      <c r="B54" s="40"/>
      <c r="C54" s="40"/>
      <c r="D54" s="40"/>
      <c r="E54" s="40"/>
    </row>
    <row r="55" spans="1:5" s="1" customFormat="1" ht="15.75">
      <c r="A55" s="77"/>
      <c r="B55" s="77"/>
      <c r="C55" s="77"/>
      <c r="D55" s="77"/>
      <c r="E55" s="77"/>
    </row>
    <row r="56" spans="1:5" ht="39" customHeight="1">
      <c r="A56" s="76"/>
      <c r="B56" s="76"/>
      <c r="C56" s="76"/>
      <c r="D56" s="76"/>
      <c r="E56" s="76"/>
    </row>
    <row r="57" spans="1:6" ht="46.5" customHeight="1">
      <c r="A57" s="76"/>
      <c r="B57" s="76"/>
      <c r="C57" s="76"/>
      <c r="D57" s="76"/>
      <c r="E57" s="76"/>
      <c r="F57" s="50"/>
    </row>
  </sheetData>
  <mergeCells count="33">
    <mergeCell ref="A57:E57"/>
    <mergeCell ref="A52:E52"/>
    <mergeCell ref="A53:E53"/>
    <mergeCell ref="A55:E55"/>
    <mergeCell ref="A56:E56"/>
    <mergeCell ref="C45:D45"/>
    <mergeCell ref="C46:D46"/>
    <mergeCell ref="C47:D47"/>
    <mergeCell ref="A51:E51"/>
    <mergeCell ref="F43:G43"/>
    <mergeCell ref="H43:I43"/>
    <mergeCell ref="B44:D44"/>
    <mergeCell ref="F44:G44"/>
    <mergeCell ref="H44:I44"/>
    <mergeCell ref="C38:D38"/>
    <mergeCell ref="C39:D39"/>
    <mergeCell ref="B42:D42"/>
    <mergeCell ref="B43:D43"/>
    <mergeCell ref="B28:D28"/>
    <mergeCell ref="B30:D30"/>
    <mergeCell ref="B36:D36"/>
    <mergeCell ref="C37:D37"/>
    <mergeCell ref="B16:E16"/>
    <mergeCell ref="A17:E17"/>
    <mergeCell ref="B21:D21"/>
    <mergeCell ref="A22:E22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9">
      <selection activeCell="F40" sqref="F40:G40"/>
    </sheetView>
  </sheetViews>
  <sheetFormatPr defaultColWidth="9.140625" defaultRowHeight="12.75"/>
  <cols>
    <col min="1" max="1" width="6.57421875" style="0" customWidth="1"/>
    <col min="2" max="2" width="44.003906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99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26.25" customHeight="1">
      <c r="A18" s="59">
        <v>1</v>
      </c>
      <c r="B18" s="12" t="s">
        <v>100</v>
      </c>
      <c r="C18" s="59" t="s">
        <v>38</v>
      </c>
      <c r="D18" s="59">
        <v>4</v>
      </c>
      <c r="E18" s="60">
        <v>405000</v>
      </c>
    </row>
    <row r="19" spans="1:5" s="1" customFormat="1" ht="20.25" customHeight="1">
      <c r="A19" s="59">
        <v>2</v>
      </c>
      <c r="B19" s="14" t="s">
        <v>20</v>
      </c>
      <c r="C19" s="59">
        <v>525</v>
      </c>
      <c r="D19" s="64"/>
      <c r="E19" s="60">
        <v>360000</v>
      </c>
    </row>
    <row r="20" spans="1:5" s="1" customFormat="1" ht="21" customHeight="1">
      <c r="A20" s="11"/>
      <c r="B20" s="93" t="s">
        <v>22</v>
      </c>
      <c r="C20" s="94"/>
      <c r="D20" s="95"/>
      <c r="E20" s="58">
        <f>E19+E18</f>
        <v>765000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101</v>
      </c>
      <c r="C22" s="59" t="s">
        <v>38</v>
      </c>
      <c r="D22" s="59">
        <v>1</v>
      </c>
      <c r="E22" s="60">
        <v>46000</v>
      </c>
      <c r="F22" s="19"/>
    </row>
    <row r="23" spans="1:6" s="1" customFormat="1" ht="32.25" customHeight="1">
      <c r="A23" s="11">
        <v>2</v>
      </c>
      <c r="B23" s="14" t="s">
        <v>102</v>
      </c>
      <c r="C23" s="59" t="s">
        <v>38</v>
      </c>
      <c r="D23" s="59">
        <v>1</v>
      </c>
      <c r="E23" s="60">
        <v>70000</v>
      </c>
      <c r="F23" s="19"/>
    </row>
    <row r="24" spans="1:6" s="1" customFormat="1" ht="20.25" customHeight="1">
      <c r="A24" s="11">
        <v>3</v>
      </c>
      <c r="B24" s="14" t="s">
        <v>67</v>
      </c>
      <c r="C24" s="59" t="s">
        <v>38</v>
      </c>
      <c r="D24" s="59">
        <v>160</v>
      </c>
      <c r="E24" s="60">
        <v>100000</v>
      </c>
      <c r="F24" s="19"/>
    </row>
    <row r="25" spans="1:9" s="1" customFormat="1" ht="15.75" customHeight="1">
      <c r="A25" s="11"/>
      <c r="B25" s="93" t="s">
        <v>22</v>
      </c>
      <c r="C25" s="94"/>
      <c r="D25" s="95"/>
      <c r="E25" s="47">
        <f>SUM(E22:E24)</f>
        <v>216000</v>
      </c>
      <c r="H25" s="21"/>
      <c r="I25" s="21"/>
    </row>
    <row r="26" spans="1:9" s="1" customFormat="1" ht="14.25" customHeight="1">
      <c r="A26" s="11"/>
      <c r="B26" s="22" t="s">
        <v>24</v>
      </c>
      <c r="C26" s="15"/>
      <c r="D26" s="16"/>
      <c r="E26" s="45">
        <v>165532</v>
      </c>
      <c r="H26" s="21"/>
      <c r="I26" s="21"/>
    </row>
    <row r="27" spans="1:6" s="10" customFormat="1" ht="17.25" customHeight="1">
      <c r="A27" s="4"/>
      <c r="B27" s="101" t="s">
        <v>25</v>
      </c>
      <c r="C27" s="102"/>
      <c r="D27" s="103"/>
      <c r="E27" s="48">
        <f>E26+E25+E20</f>
        <v>1146532</v>
      </c>
      <c r="F27" s="42"/>
    </row>
    <row r="28" spans="1:5" s="10" customFormat="1" ht="21.75" customHeight="1" hidden="1">
      <c r="A28" s="24"/>
      <c r="B28" s="25" t="s">
        <v>22</v>
      </c>
      <c r="C28" s="25"/>
      <c r="D28" s="25"/>
      <c r="E28" s="26">
        <f>E27+E15</f>
        <v>1146767.2</v>
      </c>
    </row>
    <row r="29" spans="1:5" s="10" customFormat="1" ht="21.75" customHeight="1">
      <c r="A29" s="54"/>
      <c r="B29" s="55"/>
      <c r="C29" s="55"/>
      <c r="D29" s="55"/>
      <c r="E29" s="56"/>
    </row>
    <row r="30" spans="1:5" s="1" customFormat="1" ht="25.5" customHeight="1">
      <c r="A30" s="27"/>
      <c r="B30" s="34" t="s">
        <v>30</v>
      </c>
      <c r="C30" s="35"/>
      <c r="D30" s="35"/>
      <c r="E30" s="35"/>
    </row>
    <row r="31" spans="1:5" s="1" customFormat="1" ht="21" customHeight="1">
      <c r="A31" s="27"/>
      <c r="B31" s="34" t="s">
        <v>103</v>
      </c>
      <c r="C31" s="35"/>
      <c r="D31" s="35"/>
      <c r="E31" s="35"/>
    </row>
    <row r="32" spans="1:5" s="1" customFormat="1" ht="21" customHeight="1">
      <c r="A32" s="27"/>
      <c r="B32" s="34"/>
      <c r="C32" s="35"/>
      <c r="D32" s="35"/>
      <c r="E32" s="35"/>
    </row>
    <row r="33" spans="1:5" s="1" customFormat="1" ht="22.5" customHeight="1">
      <c r="A33" s="29"/>
      <c r="B33" s="70" t="s">
        <v>40</v>
      </c>
      <c r="C33" s="70"/>
      <c r="D33" s="70"/>
      <c r="E33" s="30"/>
    </row>
    <row r="34" spans="1:5" s="1" customFormat="1" ht="21" customHeight="1">
      <c r="A34" s="29"/>
      <c r="B34" s="31" t="s">
        <v>27</v>
      </c>
      <c r="C34" s="99">
        <f>C35+C36</f>
        <v>1911314.48</v>
      </c>
      <c r="D34" s="100"/>
      <c r="E34" s="30"/>
    </row>
    <row r="35" spans="1:5" s="1" customFormat="1" ht="15.75">
      <c r="A35" s="29"/>
      <c r="B35" s="32" t="s">
        <v>28</v>
      </c>
      <c r="C35" s="84">
        <v>1083655.64</v>
      </c>
      <c r="D35" s="84"/>
      <c r="E35" s="30"/>
    </row>
    <row r="36" spans="1:5" s="1" customFormat="1" ht="15.75">
      <c r="A36" s="29"/>
      <c r="B36" s="33" t="s">
        <v>29</v>
      </c>
      <c r="C36" s="84">
        <v>827658.84</v>
      </c>
      <c r="D36" s="84"/>
      <c r="E36" s="30"/>
    </row>
    <row r="38" ht="12" customHeight="1"/>
    <row r="39" spans="1:10" s="1" customFormat="1" ht="32.25" customHeight="1" hidden="1">
      <c r="A39" s="27"/>
      <c r="B39" s="85" t="s">
        <v>68</v>
      </c>
      <c r="C39" s="85"/>
      <c r="D39" s="85"/>
      <c r="E39" s="61"/>
      <c r="F39" s="36"/>
      <c r="G39" s="36"/>
      <c r="H39" s="36"/>
      <c r="I39" s="36"/>
      <c r="J39" s="36"/>
    </row>
    <row r="40" spans="1:10" s="1" customFormat="1" ht="30" customHeight="1">
      <c r="A40" s="27"/>
      <c r="B40" s="81" t="s">
        <v>59</v>
      </c>
      <c r="C40" s="81"/>
      <c r="D40" s="81"/>
      <c r="E40" s="61">
        <v>302683</v>
      </c>
      <c r="F40" s="82">
        <v>302682.75</v>
      </c>
      <c r="G40" s="82"/>
      <c r="H40" s="83"/>
      <c r="I40" s="83"/>
      <c r="J40" s="36"/>
    </row>
    <row r="41" spans="1:10" s="1" customFormat="1" ht="32.25" customHeight="1">
      <c r="A41" s="27"/>
      <c r="B41" s="80" t="s">
        <v>60</v>
      </c>
      <c r="C41" s="80"/>
      <c r="D41" s="80"/>
      <c r="E41" s="43">
        <f>C36-E27+F40</f>
        <v>-16190.410000000033</v>
      </c>
      <c r="F41" s="83"/>
      <c r="G41" s="83"/>
      <c r="H41" s="83"/>
      <c r="I41" s="83"/>
      <c r="J41" s="36"/>
    </row>
    <row r="42" spans="1:10" s="1" customFormat="1" ht="15.75" hidden="1">
      <c r="A42" s="27"/>
      <c r="B42" s="37"/>
      <c r="C42" s="78"/>
      <c r="D42" s="78"/>
      <c r="E42" s="34"/>
      <c r="F42" s="36"/>
      <c r="G42" s="36"/>
      <c r="H42" s="36"/>
      <c r="I42" s="36"/>
      <c r="J42" s="36"/>
    </row>
    <row r="43" spans="1:10" s="1" customFormat="1" ht="15.75" hidden="1">
      <c r="A43" s="27"/>
      <c r="B43" s="38"/>
      <c r="C43" s="79"/>
      <c r="D43" s="79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>
      <c r="A45" s="39"/>
      <c r="F45" s="36"/>
      <c r="G45" s="36"/>
      <c r="H45" s="36"/>
      <c r="I45" s="36"/>
      <c r="J45" s="36"/>
    </row>
    <row r="46" s="1" customFormat="1" ht="8.25" customHeight="1" hidden="1">
      <c r="A46" s="39"/>
    </row>
    <row r="47" s="1" customFormat="1" ht="8.25" customHeight="1" hidden="1">
      <c r="A47" s="39"/>
    </row>
    <row r="48" spans="1:5" s="1" customFormat="1" ht="15.75">
      <c r="A48" s="77" t="s">
        <v>31</v>
      </c>
      <c r="B48" s="77"/>
      <c r="C48" s="77"/>
      <c r="D48" s="77"/>
      <c r="E48" s="77"/>
    </row>
    <row r="49" spans="1:7" s="1" customFormat="1" ht="15.75">
      <c r="A49" s="77" t="s">
        <v>32</v>
      </c>
      <c r="B49" s="77"/>
      <c r="C49" s="77"/>
      <c r="D49" s="77"/>
      <c r="E49" s="77"/>
      <c r="G49" s="49"/>
    </row>
    <row r="50" spans="1:7" s="1" customFormat="1" ht="15.75">
      <c r="A50" s="77" t="s">
        <v>33</v>
      </c>
      <c r="B50" s="77"/>
      <c r="C50" s="77"/>
      <c r="D50" s="77"/>
      <c r="E50" s="77"/>
      <c r="G50" s="51"/>
    </row>
    <row r="51" spans="1:5" s="1" customFormat="1" ht="15.75">
      <c r="A51" s="40"/>
      <c r="B51" s="40"/>
      <c r="C51" s="40"/>
      <c r="D51" s="40"/>
      <c r="E51" s="40"/>
    </row>
    <row r="52" spans="1:5" s="1" customFormat="1" ht="15.75">
      <c r="A52" s="77"/>
      <c r="B52" s="77"/>
      <c r="C52" s="77"/>
      <c r="D52" s="77"/>
      <c r="E52" s="77"/>
    </row>
    <row r="53" spans="1:5" ht="39" customHeight="1">
      <c r="A53" s="76"/>
      <c r="B53" s="76"/>
      <c r="C53" s="76"/>
      <c r="D53" s="76"/>
      <c r="E53" s="76"/>
    </row>
    <row r="54" spans="1:6" ht="46.5" customHeight="1">
      <c r="A54" s="76"/>
      <c r="B54" s="76"/>
      <c r="C54" s="76"/>
      <c r="D54" s="76"/>
      <c r="E54" s="76"/>
      <c r="F54" s="50"/>
    </row>
  </sheetData>
  <mergeCells count="33">
    <mergeCell ref="A54:E54"/>
    <mergeCell ref="A49:E49"/>
    <mergeCell ref="A50:E50"/>
    <mergeCell ref="A52:E52"/>
    <mergeCell ref="A53:E53"/>
    <mergeCell ref="C42:D42"/>
    <mergeCell ref="C43:D43"/>
    <mergeCell ref="C44:D44"/>
    <mergeCell ref="A48:E48"/>
    <mergeCell ref="F40:G40"/>
    <mergeCell ref="H40:I40"/>
    <mergeCell ref="B41:D41"/>
    <mergeCell ref="F41:G41"/>
    <mergeCell ref="H41:I41"/>
    <mergeCell ref="C35:D35"/>
    <mergeCell ref="C36:D36"/>
    <mergeCell ref="B39:D39"/>
    <mergeCell ref="B40:D40"/>
    <mergeCell ref="B25:D25"/>
    <mergeCell ref="B27:D27"/>
    <mergeCell ref="B33:D33"/>
    <mergeCell ref="C34:D34"/>
    <mergeCell ref="B16:E16"/>
    <mergeCell ref="A17:E17"/>
    <mergeCell ref="B20:D20"/>
    <mergeCell ref="A21:E21"/>
    <mergeCell ref="A1:E1"/>
    <mergeCell ref="A2:E2"/>
    <mergeCell ref="A3:E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5">
      <selection activeCell="F38" sqref="F38:G38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75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6.5" customHeight="1" hidden="1">
      <c r="A17" s="90" t="s">
        <v>19</v>
      </c>
      <c r="B17" s="91"/>
      <c r="C17" s="91"/>
      <c r="D17" s="91"/>
      <c r="E17" s="92"/>
    </row>
    <row r="18" spans="1:5" s="1" customFormat="1" ht="48.75" customHeight="1" hidden="1">
      <c r="A18" s="59">
        <v>1</v>
      </c>
      <c r="B18" s="12" t="s">
        <v>76</v>
      </c>
      <c r="C18" s="59" t="s">
        <v>8</v>
      </c>
      <c r="D18" s="59">
        <v>106</v>
      </c>
      <c r="E18" s="60">
        <v>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SUM(E18:E18)</f>
        <v>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77</v>
      </c>
      <c r="C21" s="59" t="s">
        <v>38</v>
      </c>
      <c r="D21" s="59">
        <v>1</v>
      </c>
      <c r="E21" s="60">
        <v>60000</v>
      </c>
      <c r="F21" s="19"/>
    </row>
    <row r="22" spans="1:6" s="1" customFormat="1" ht="52.5" customHeight="1">
      <c r="A22" s="11">
        <v>2</v>
      </c>
      <c r="B22" s="14" t="s">
        <v>78</v>
      </c>
      <c r="C22" s="59" t="s">
        <v>35</v>
      </c>
      <c r="D22" s="59">
        <v>36</v>
      </c>
      <c r="E22" s="60">
        <v>62400</v>
      </c>
      <c r="F22" s="19"/>
    </row>
    <row r="23" spans="1:9" s="1" customFormat="1" ht="15.75" customHeight="1">
      <c r="A23" s="11"/>
      <c r="B23" s="93" t="s">
        <v>22</v>
      </c>
      <c r="C23" s="94"/>
      <c r="D23" s="95"/>
      <c r="E23" s="47">
        <f>SUM(E21:E22)</f>
        <v>122400</v>
      </c>
      <c r="H23" s="21"/>
      <c r="I23" s="21"/>
    </row>
    <row r="24" spans="1:9" s="1" customFormat="1" ht="14.25" customHeight="1">
      <c r="A24" s="11"/>
      <c r="B24" s="22" t="s">
        <v>24</v>
      </c>
      <c r="C24" s="15"/>
      <c r="D24" s="16"/>
      <c r="E24" s="45">
        <v>32864.04</v>
      </c>
      <c r="H24" s="21"/>
      <c r="I24" s="21"/>
    </row>
    <row r="25" spans="1:6" s="10" customFormat="1" ht="17.25" customHeight="1">
      <c r="A25" s="4"/>
      <c r="B25" s="101" t="s">
        <v>25</v>
      </c>
      <c r="C25" s="102"/>
      <c r="D25" s="103"/>
      <c r="E25" s="48">
        <f>E24+E23+E19</f>
        <v>155264.04</v>
      </c>
      <c r="F25" s="42"/>
    </row>
    <row r="26" spans="1:5" s="10" customFormat="1" ht="21.75" customHeight="1" hidden="1">
      <c r="A26" s="24"/>
      <c r="B26" s="25" t="s">
        <v>22</v>
      </c>
      <c r="C26" s="25"/>
      <c r="D26" s="25"/>
      <c r="E26" s="26">
        <f>E25+E15</f>
        <v>155499.24000000002</v>
      </c>
    </row>
    <row r="27" spans="1:5" s="10" customFormat="1" ht="21.75" customHeight="1">
      <c r="A27" s="54"/>
      <c r="B27" s="55"/>
      <c r="C27" s="55"/>
      <c r="D27" s="55"/>
      <c r="E27" s="56"/>
    </row>
    <row r="28" spans="1:5" s="1" customFormat="1" ht="25.5" customHeight="1">
      <c r="A28" s="27"/>
      <c r="B28" s="34" t="s">
        <v>30</v>
      </c>
      <c r="C28" s="35"/>
      <c r="D28" s="35"/>
      <c r="E28" s="35"/>
    </row>
    <row r="29" spans="1:5" s="1" customFormat="1" ht="21" customHeight="1">
      <c r="A29" s="27"/>
      <c r="B29" s="34" t="s">
        <v>79</v>
      </c>
      <c r="C29" s="35"/>
      <c r="D29" s="35"/>
      <c r="E29" s="35"/>
    </row>
    <row r="30" spans="1:5" s="1" customFormat="1" ht="21" customHeight="1">
      <c r="A30" s="27"/>
      <c r="B30" s="34"/>
      <c r="C30" s="35"/>
      <c r="D30" s="35"/>
      <c r="E30" s="35"/>
    </row>
    <row r="31" spans="1:5" s="1" customFormat="1" ht="22.5" customHeight="1">
      <c r="A31" s="29"/>
      <c r="B31" s="70" t="s">
        <v>40</v>
      </c>
      <c r="C31" s="70"/>
      <c r="D31" s="70"/>
      <c r="E31" s="30"/>
    </row>
    <row r="32" spans="1:5" s="1" customFormat="1" ht="21" customHeight="1">
      <c r="A32" s="29"/>
      <c r="B32" s="31" t="s">
        <v>27</v>
      </c>
      <c r="C32" s="99">
        <f>C33+C34</f>
        <v>342015.30000000005</v>
      </c>
      <c r="D32" s="100"/>
      <c r="E32" s="30"/>
    </row>
    <row r="33" spans="1:5" s="1" customFormat="1" ht="15.75">
      <c r="A33" s="29"/>
      <c r="B33" s="32" t="s">
        <v>28</v>
      </c>
      <c r="C33" s="84">
        <f>3184.5*4.65*12</f>
        <v>177695.1</v>
      </c>
      <c r="D33" s="84"/>
      <c r="E33" s="30"/>
    </row>
    <row r="34" spans="1:5" s="1" customFormat="1" ht="15.75">
      <c r="A34" s="29"/>
      <c r="B34" s="33" t="s">
        <v>29</v>
      </c>
      <c r="C34" s="84">
        <v>164320.2</v>
      </c>
      <c r="D34" s="84"/>
      <c r="E34" s="30"/>
    </row>
    <row r="37" spans="1:10" s="1" customFormat="1" ht="32.25" customHeight="1">
      <c r="A37" s="27"/>
      <c r="B37" s="85" t="s">
        <v>68</v>
      </c>
      <c r="C37" s="85"/>
      <c r="D37" s="85"/>
      <c r="E37" s="61"/>
      <c r="F37" s="36"/>
      <c r="G37" s="36"/>
      <c r="H37" s="36"/>
      <c r="I37" s="36"/>
      <c r="J37" s="36"/>
    </row>
    <row r="38" spans="1:10" s="1" customFormat="1" ht="30" customHeight="1">
      <c r="A38" s="27"/>
      <c r="B38" s="81" t="s">
        <v>59</v>
      </c>
      <c r="C38" s="81"/>
      <c r="D38" s="81"/>
      <c r="E38" s="61">
        <v>-3765.28</v>
      </c>
      <c r="F38" s="82">
        <v>3765.28</v>
      </c>
      <c r="G38" s="82"/>
      <c r="H38" s="83"/>
      <c r="I38" s="83"/>
      <c r="J38" s="36"/>
    </row>
    <row r="39" spans="1:10" s="1" customFormat="1" ht="32.25" customHeight="1">
      <c r="A39" s="27"/>
      <c r="B39" s="80" t="s">
        <v>60</v>
      </c>
      <c r="C39" s="80"/>
      <c r="D39" s="80"/>
      <c r="E39" s="43">
        <f>C34-E25-F38</f>
        <v>5290.880000000003</v>
      </c>
      <c r="F39" s="83"/>
      <c r="G39" s="83"/>
      <c r="H39" s="83"/>
      <c r="I39" s="83"/>
      <c r="J39" s="36"/>
    </row>
    <row r="40" spans="1:10" s="1" customFormat="1" ht="15.75" hidden="1">
      <c r="A40" s="27"/>
      <c r="B40" s="37"/>
      <c r="C40" s="78"/>
      <c r="D40" s="78"/>
      <c r="E40" s="34"/>
      <c r="F40" s="36"/>
      <c r="G40" s="36"/>
      <c r="H40" s="36"/>
      <c r="I40" s="36"/>
      <c r="J40" s="36"/>
    </row>
    <row r="41" spans="1:10" s="1" customFormat="1" ht="15.75" hidden="1">
      <c r="A41" s="27"/>
      <c r="B41" s="38"/>
      <c r="C41" s="79"/>
      <c r="D41" s="79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>
      <c r="A43" s="39"/>
      <c r="F43" s="36"/>
      <c r="G43" s="36"/>
      <c r="H43" s="36"/>
      <c r="I43" s="36"/>
      <c r="J43" s="36"/>
    </row>
    <row r="44" s="1" customFormat="1" ht="8.25" customHeight="1" hidden="1">
      <c r="A44" s="39"/>
    </row>
    <row r="45" s="1" customFormat="1" ht="8.25" customHeight="1" hidden="1">
      <c r="A45" s="39"/>
    </row>
    <row r="46" spans="1:5" s="1" customFormat="1" ht="15.75">
      <c r="A46" s="77" t="s">
        <v>31</v>
      </c>
      <c r="B46" s="77"/>
      <c r="C46" s="77"/>
      <c r="D46" s="77"/>
      <c r="E46" s="77"/>
    </row>
    <row r="47" spans="1:7" s="1" customFormat="1" ht="15.75">
      <c r="A47" s="77" t="s">
        <v>32</v>
      </c>
      <c r="B47" s="77"/>
      <c r="C47" s="77"/>
      <c r="D47" s="77"/>
      <c r="E47" s="77"/>
      <c r="G47" s="49"/>
    </row>
    <row r="48" spans="1:7" s="1" customFormat="1" ht="15.75">
      <c r="A48" s="77" t="s">
        <v>33</v>
      </c>
      <c r="B48" s="77"/>
      <c r="C48" s="77"/>
      <c r="D48" s="77"/>
      <c r="E48" s="77"/>
      <c r="G48" s="51"/>
    </row>
    <row r="49" spans="1:5" s="1" customFormat="1" ht="15.75">
      <c r="A49" s="40"/>
      <c r="B49" s="40"/>
      <c r="C49" s="40"/>
      <c r="D49" s="40"/>
      <c r="E49" s="40"/>
    </row>
    <row r="50" spans="1:5" s="1" customFormat="1" ht="15.75">
      <c r="A50" s="77"/>
      <c r="B50" s="77"/>
      <c r="C50" s="77"/>
      <c r="D50" s="77"/>
      <c r="E50" s="77"/>
    </row>
    <row r="51" spans="1:5" ht="39" customHeight="1">
      <c r="A51" s="76"/>
      <c r="B51" s="76"/>
      <c r="C51" s="76"/>
      <c r="D51" s="76"/>
      <c r="E51" s="76"/>
    </row>
    <row r="52" spans="1:6" ht="46.5" customHeight="1">
      <c r="A52" s="76"/>
      <c r="B52" s="76"/>
      <c r="C52" s="76"/>
      <c r="D52" s="76"/>
      <c r="E52" s="76"/>
      <c r="F52" s="50"/>
    </row>
  </sheetData>
  <mergeCells count="33">
    <mergeCell ref="A1:E1"/>
    <mergeCell ref="A2:E2"/>
    <mergeCell ref="A3:E3"/>
    <mergeCell ref="A4:A5"/>
    <mergeCell ref="B4:B5"/>
    <mergeCell ref="C4:C5"/>
    <mergeCell ref="D4:E4"/>
    <mergeCell ref="B23:D23"/>
    <mergeCell ref="B25:D25"/>
    <mergeCell ref="B16:E16"/>
    <mergeCell ref="A17:E17"/>
    <mergeCell ref="B19:D19"/>
    <mergeCell ref="A20:E20"/>
    <mergeCell ref="B31:D31"/>
    <mergeCell ref="C32:D32"/>
    <mergeCell ref="C33:D33"/>
    <mergeCell ref="C34:D34"/>
    <mergeCell ref="B37:D37"/>
    <mergeCell ref="B38:D38"/>
    <mergeCell ref="F38:G38"/>
    <mergeCell ref="H38:I38"/>
    <mergeCell ref="B39:D39"/>
    <mergeCell ref="F39:G39"/>
    <mergeCell ref="H39:I39"/>
    <mergeCell ref="C40:D40"/>
    <mergeCell ref="C41:D41"/>
    <mergeCell ref="C42:D42"/>
    <mergeCell ref="A46:E46"/>
    <mergeCell ref="A47:E47"/>
    <mergeCell ref="A48:E48"/>
    <mergeCell ref="A50:E50"/>
    <mergeCell ref="A51:E51"/>
    <mergeCell ref="A52:E5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5">
      <selection activeCell="F37" sqref="F37:G37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80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48.75" customHeight="1" hidden="1">
      <c r="A18" s="59">
        <v>1</v>
      </c>
      <c r="B18" s="12" t="s">
        <v>76</v>
      </c>
      <c r="C18" s="59" t="s">
        <v>8</v>
      </c>
      <c r="D18" s="59">
        <v>106</v>
      </c>
      <c r="E18" s="60">
        <v>52320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SUM(E18:E18)</f>
        <v>52320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9.75" customHeight="1">
      <c r="A21" s="11">
        <v>1</v>
      </c>
      <c r="B21" s="68" t="s">
        <v>81</v>
      </c>
      <c r="C21" s="69"/>
      <c r="D21" s="104"/>
      <c r="E21" s="60">
        <v>54375</v>
      </c>
      <c r="F21" s="19"/>
    </row>
    <row r="22" spans="1:9" s="1" customFormat="1" ht="15.75" customHeight="1">
      <c r="A22" s="11"/>
      <c r="B22" s="93" t="s">
        <v>22</v>
      </c>
      <c r="C22" s="94"/>
      <c r="D22" s="95"/>
      <c r="E22" s="47">
        <f>SUM(E21:E21)</f>
        <v>54375</v>
      </c>
      <c r="H22" s="21"/>
      <c r="I22" s="21"/>
    </row>
    <row r="23" spans="1:9" s="1" customFormat="1" ht="14.25" customHeight="1">
      <c r="A23" s="11"/>
      <c r="B23" s="22" t="s">
        <v>24</v>
      </c>
      <c r="C23" s="15"/>
      <c r="D23" s="16"/>
      <c r="E23" s="45"/>
      <c r="H23" s="21"/>
      <c r="I23" s="21"/>
    </row>
    <row r="24" spans="1:6" s="10" customFormat="1" ht="17.25" customHeight="1">
      <c r="A24" s="4"/>
      <c r="B24" s="101" t="s">
        <v>25</v>
      </c>
      <c r="C24" s="102"/>
      <c r="D24" s="103"/>
      <c r="E24" s="48">
        <f>E22</f>
        <v>54375</v>
      </c>
      <c r="F24" s="42"/>
    </row>
    <row r="25" spans="1:5" s="10" customFormat="1" ht="21.75" customHeight="1" hidden="1">
      <c r="A25" s="24"/>
      <c r="B25" s="25" t="s">
        <v>22</v>
      </c>
      <c r="C25" s="25"/>
      <c r="D25" s="25"/>
      <c r="E25" s="26">
        <f>E24+E15</f>
        <v>54610.2</v>
      </c>
    </row>
    <row r="26" spans="1:5" s="10" customFormat="1" ht="21.75" customHeight="1">
      <c r="A26" s="54"/>
      <c r="B26" s="55"/>
      <c r="C26" s="55"/>
      <c r="D26" s="55"/>
      <c r="E26" s="56"/>
    </row>
    <row r="27" spans="1:5" s="1" customFormat="1" ht="25.5" customHeight="1">
      <c r="A27" s="27"/>
      <c r="B27" s="34" t="s">
        <v>30</v>
      </c>
      <c r="C27" s="35"/>
      <c r="D27" s="35"/>
      <c r="E27" s="35"/>
    </row>
    <row r="28" spans="1:5" s="1" customFormat="1" ht="21" customHeight="1">
      <c r="A28" s="27"/>
      <c r="B28" s="34" t="s">
        <v>82</v>
      </c>
      <c r="C28" s="35"/>
      <c r="D28" s="35"/>
      <c r="E28" s="35"/>
    </row>
    <row r="29" spans="1:5" s="1" customFormat="1" ht="21" customHeight="1">
      <c r="A29" s="27"/>
      <c r="B29" s="34"/>
      <c r="C29" s="35"/>
      <c r="D29" s="35"/>
      <c r="E29" s="35"/>
    </row>
    <row r="30" spans="1:5" s="1" customFormat="1" ht="22.5" customHeight="1">
      <c r="A30" s="29"/>
      <c r="B30" s="70" t="s">
        <v>40</v>
      </c>
      <c r="C30" s="70"/>
      <c r="D30" s="70"/>
      <c r="E30" s="30"/>
    </row>
    <row r="31" spans="1:5" s="1" customFormat="1" ht="21" customHeight="1">
      <c r="A31" s="29"/>
      <c r="B31" s="31" t="s">
        <v>27</v>
      </c>
      <c r="C31" s="99">
        <f>C32+C33</f>
        <v>120748.848</v>
      </c>
      <c r="D31" s="100"/>
      <c r="E31" s="30"/>
    </row>
    <row r="32" spans="1:5" s="1" customFormat="1" ht="15.75">
      <c r="A32" s="29"/>
      <c r="B32" s="32" t="s">
        <v>28</v>
      </c>
      <c r="C32" s="84">
        <f>628.9*7.86*12</f>
        <v>59317.848000000005</v>
      </c>
      <c r="D32" s="84"/>
      <c r="E32" s="30"/>
    </row>
    <row r="33" spans="1:5" s="1" customFormat="1" ht="15.75">
      <c r="A33" s="29"/>
      <c r="B33" s="33" t="s">
        <v>29</v>
      </c>
      <c r="C33" s="84">
        <v>61431</v>
      </c>
      <c r="D33" s="84"/>
      <c r="E33" s="30"/>
    </row>
    <row r="36" spans="1:10" s="1" customFormat="1" ht="32.25" customHeight="1">
      <c r="A36" s="27"/>
      <c r="B36" s="85" t="s">
        <v>68</v>
      </c>
      <c r="C36" s="85"/>
      <c r="D36" s="85"/>
      <c r="E36" s="62" t="s">
        <v>51</v>
      </c>
      <c r="F36" s="36"/>
      <c r="G36" s="36"/>
      <c r="H36" s="36"/>
      <c r="I36" s="36"/>
      <c r="J36" s="36"/>
    </row>
    <row r="37" spans="1:10" s="1" customFormat="1" ht="30" customHeight="1">
      <c r="A37" s="27"/>
      <c r="B37" s="81" t="s">
        <v>59</v>
      </c>
      <c r="C37" s="81"/>
      <c r="D37" s="81"/>
      <c r="E37" s="61">
        <v>-7056</v>
      </c>
      <c r="F37" s="82">
        <v>7056</v>
      </c>
      <c r="G37" s="82"/>
      <c r="H37" s="83"/>
      <c r="I37" s="83"/>
      <c r="J37" s="36"/>
    </row>
    <row r="38" spans="1:10" s="1" customFormat="1" ht="32.25" customHeight="1">
      <c r="A38" s="27"/>
      <c r="B38" s="80" t="s">
        <v>60</v>
      </c>
      <c r="C38" s="80"/>
      <c r="D38" s="80"/>
      <c r="E38" s="43">
        <f>C33-E24-F37</f>
        <v>0</v>
      </c>
      <c r="F38" s="83"/>
      <c r="G38" s="83"/>
      <c r="H38" s="83"/>
      <c r="I38" s="83"/>
      <c r="J38" s="36"/>
    </row>
    <row r="39" spans="1:10" s="1" customFormat="1" ht="15.75" hidden="1">
      <c r="A39" s="27"/>
      <c r="B39" s="37"/>
      <c r="C39" s="78"/>
      <c r="D39" s="78"/>
      <c r="E39" s="34"/>
      <c r="F39" s="36"/>
      <c r="G39" s="36"/>
      <c r="H39" s="36"/>
      <c r="I39" s="36"/>
      <c r="J39" s="36"/>
    </row>
    <row r="40" spans="1:10" s="1" customFormat="1" ht="15.75" hidden="1">
      <c r="A40" s="27"/>
      <c r="B40" s="38"/>
      <c r="C40" s="79"/>
      <c r="D40" s="79"/>
      <c r="E40" s="34"/>
      <c r="F40" s="36"/>
      <c r="G40" s="36"/>
      <c r="H40" s="36"/>
      <c r="I40" s="36"/>
      <c r="J40" s="36"/>
    </row>
    <row r="41" spans="1:10" s="1" customFormat="1" ht="15.75" hidden="1">
      <c r="A41" s="27"/>
      <c r="B41" s="38"/>
      <c r="C41" s="79"/>
      <c r="D41" s="79"/>
      <c r="E41" s="34"/>
      <c r="F41" s="36"/>
      <c r="G41" s="36"/>
      <c r="H41" s="36"/>
      <c r="I41" s="36"/>
      <c r="J41" s="36"/>
    </row>
    <row r="42" spans="1:10" s="1" customFormat="1" ht="15.75">
      <c r="A42" s="39"/>
      <c r="F42" s="36"/>
      <c r="G42" s="36"/>
      <c r="H42" s="36"/>
      <c r="I42" s="36"/>
      <c r="J42" s="36"/>
    </row>
    <row r="43" s="1" customFormat="1" ht="8.25" customHeight="1" hidden="1">
      <c r="A43" s="39"/>
    </row>
    <row r="44" s="1" customFormat="1" ht="8.25" customHeight="1" hidden="1">
      <c r="A44" s="39"/>
    </row>
    <row r="45" spans="1:5" s="1" customFormat="1" ht="15.75">
      <c r="A45" s="77" t="s">
        <v>31</v>
      </c>
      <c r="B45" s="77"/>
      <c r="C45" s="77"/>
      <c r="D45" s="77"/>
      <c r="E45" s="77"/>
    </row>
    <row r="46" spans="1:7" s="1" customFormat="1" ht="15.75">
      <c r="A46" s="77" t="s">
        <v>32</v>
      </c>
      <c r="B46" s="77"/>
      <c r="C46" s="77"/>
      <c r="D46" s="77"/>
      <c r="E46" s="77"/>
      <c r="G46" s="49"/>
    </row>
    <row r="47" spans="1:7" s="1" customFormat="1" ht="15.75">
      <c r="A47" s="77" t="s">
        <v>33</v>
      </c>
      <c r="B47" s="77"/>
      <c r="C47" s="77"/>
      <c r="D47" s="77"/>
      <c r="E47" s="77"/>
      <c r="G47" s="51"/>
    </row>
    <row r="48" spans="1:5" s="1" customFormat="1" ht="15.75">
      <c r="A48" s="40"/>
      <c r="B48" s="40"/>
      <c r="C48" s="40"/>
      <c r="D48" s="40"/>
      <c r="E48" s="40"/>
    </row>
    <row r="49" spans="1:5" s="1" customFormat="1" ht="15.75">
      <c r="A49" s="77"/>
      <c r="B49" s="77"/>
      <c r="C49" s="77"/>
      <c r="D49" s="77"/>
      <c r="E49" s="77"/>
    </row>
    <row r="50" spans="1:5" ht="39" customHeight="1">
      <c r="A50" s="76"/>
      <c r="B50" s="76"/>
      <c r="C50" s="76"/>
      <c r="D50" s="76"/>
      <c r="E50" s="76"/>
    </row>
    <row r="51" spans="1:6" ht="46.5" customHeight="1">
      <c r="A51" s="76"/>
      <c r="B51" s="76"/>
      <c r="C51" s="76"/>
      <c r="D51" s="76"/>
      <c r="E51" s="76"/>
      <c r="F51" s="50"/>
    </row>
  </sheetData>
  <mergeCells count="34">
    <mergeCell ref="A1:E1"/>
    <mergeCell ref="A2:E2"/>
    <mergeCell ref="A3:E3"/>
    <mergeCell ref="A4:A5"/>
    <mergeCell ref="B4:B5"/>
    <mergeCell ref="C4:C5"/>
    <mergeCell ref="D4:E4"/>
    <mergeCell ref="B16:E16"/>
    <mergeCell ref="A17:E17"/>
    <mergeCell ref="B19:D19"/>
    <mergeCell ref="A20:E20"/>
    <mergeCell ref="B22:D22"/>
    <mergeCell ref="B24:D24"/>
    <mergeCell ref="B30:D30"/>
    <mergeCell ref="C31:D31"/>
    <mergeCell ref="C32:D32"/>
    <mergeCell ref="C33:D33"/>
    <mergeCell ref="B36:D36"/>
    <mergeCell ref="B37:D37"/>
    <mergeCell ref="F37:G37"/>
    <mergeCell ref="H37:I37"/>
    <mergeCell ref="B38:D38"/>
    <mergeCell ref="F38:G38"/>
    <mergeCell ref="H38:I38"/>
    <mergeCell ref="A51:E51"/>
    <mergeCell ref="B21:D21"/>
    <mergeCell ref="A46:E46"/>
    <mergeCell ref="A47:E47"/>
    <mergeCell ref="A49:E49"/>
    <mergeCell ref="A50:E50"/>
    <mergeCell ref="C39:D39"/>
    <mergeCell ref="C40:D40"/>
    <mergeCell ref="C41:D41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0">
      <selection activeCell="F38" sqref="F38:G38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83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48.75" customHeight="1" hidden="1">
      <c r="A18" s="59">
        <v>1</v>
      </c>
      <c r="B18" s="12" t="s">
        <v>76</v>
      </c>
      <c r="C18" s="59" t="s">
        <v>8</v>
      </c>
      <c r="D18" s="59">
        <v>106</v>
      </c>
      <c r="E18" s="60">
        <v>52320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SUM(E18:E18)</f>
        <v>52320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9.75" customHeight="1">
      <c r="A21" s="59">
        <v>1</v>
      </c>
      <c r="B21" s="14" t="s">
        <v>84</v>
      </c>
      <c r="C21" s="59" t="s">
        <v>38</v>
      </c>
      <c r="D21" s="59">
        <v>3</v>
      </c>
      <c r="E21" s="60">
        <v>20200</v>
      </c>
      <c r="F21" s="19"/>
    </row>
    <row r="22" spans="1:6" s="1" customFormat="1" ht="39.75" customHeight="1">
      <c r="A22" s="59">
        <v>2</v>
      </c>
      <c r="B22" s="14" t="s">
        <v>85</v>
      </c>
      <c r="C22" s="63" t="s">
        <v>38</v>
      </c>
      <c r="D22" s="64">
        <v>1</v>
      </c>
      <c r="E22" s="60">
        <v>38000</v>
      </c>
      <c r="F22" s="19"/>
    </row>
    <row r="23" spans="1:9" s="1" customFormat="1" ht="15.75" customHeight="1">
      <c r="A23" s="11"/>
      <c r="B23" s="93" t="s">
        <v>22</v>
      </c>
      <c r="C23" s="94"/>
      <c r="D23" s="95"/>
      <c r="E23" s="47">
        <f>E22+E21</f>
        <v>58200</v>
      </c>
      <c r="H23" s="21"/>
      <c r="I23" s="21"/>
    </row>
    <row r="24" spans="1:9" s="1" customFormat="1" ht="14.25" customHeight="1">
      <c r="A24" s="11"/>
      <c r="B24" s="22" t="s">
        <v>24</v>
      </c>
      <c r="C24" s="15"/>
      <c r="D24" s="16"/>
      <c r="E24" s="45">
        <v>11370.02</v>
      </c>
      <c r="H24" s="21"/>
      <c r="I24" s="21"/>
    </row>
    <row r="25" spans="1:6" s="10" customFormat="1" ht="17.25" customHeight="1">
      <c r="A25" s="4"/>
      <c r="B25" s="101" t="s">
        <v>25</v>
      </c>
      <c r="C25" s="102"/>
      <c r="D25" s="103"/>
      <c r="E25" s="48">
        <f>E24+E23</f>
        <v>69570.02</v>
      </c>
      <c r="F25" s="42"/>
    </row>
    <row r="26" spans="1:5" s="10" customFormat="1" ht="21.75" customHeight="1" hidden="1">
      <c r="A26" s="24"/>
      <c r="B26" s="25" t="s">
        <v>22</v>
      </c>
      <c r="C26" s="25"/>
      <c r="D26" s="25"/>
      <c r="E26" s="26">
        <f>E25+E15</f>
        <v>69805.22</v>
      </c>
    </row>
    <row r="27" spans="1:5" s="10" customFormat="1" ht="21.75" customHeight="1">
      <c r="A27" s="54"/>
      <c r="B27" s="55"/>
      <c r="C27" s="55"/>
      <c r="D27" s="55"/>
      <c r="E27" s="56"/>
    </row>
    <row r="28" spans="1:5" s="1" customFormat="1" ht="25.5" customHeight="1">
      <c r="A28" s="27"/>
      <c r="B28" s="34" t="s">
        <v>30</v>
      </c>
      <c r="C28" s="35"/>
      <c r="D28" s="35"/>
      <c r="E28" s="35"/>
    </row>
    <row r="29" spans="1:5" s="1" customFormat="1" ht="21" customHeight="1">
      <c r="A29" s="27"/>
      <c r="B29" s="34" t="s">
        <v>86</v>
      </c>
      <c r="C29" s="35"/>
      <c r="D29" s="35"/>
      <c r="E29" s="35"/>
    </row>
    <row r="30" spans="1:5" s="1" customFormat="1" ht="21" customHeight="1">
      <c r="A30" s="27"/>
      <c r="B30" s="34"/>
      <c r="C30" s="35"/>
      <c r="D30" s="35"/>
      <c r="E30" s="35"/>
    </row>
    <row r="31" spans="1:5" s="1" customFormat="1" ht="22.5" customHeight="1">
      <c r="A31" s="29"/>
      <c r="B31" s="70" t="s">
        <v>40</v>
      </c>
      <c r="C31" s="70"/>
      <c r="D31" s="70"/>
      <c r="E31" s="30"/>
    </row>
    <row r="32" spans="1:5" s="1" customFormat="1" ht="21" customHeight="1">
      <c r="A32" s="29"/>
      <c r="B32" s="31" t="s">
        <v>27</v>
      </c>
      <c r="C32" s="99">
        <f>C33+C34</f>
        <v>606036</v>
      </c>
      <c r="D32" s="100"/>
      <c r="E32" s="30"/>
    </row>
    <row r="33" spans="1:5" s="1" customFormat="1" ht="15.75">
      <c r="A33" s="29"/>
      <c r="B33" s="32" t="s">
        <v>28</v>
      </c>
      <c r="C33" s="84">
        <v>277985</v>
      </c>
      <c r="D33" s="84"/>
      <c r="E33" s="30"/>
    </row>
    <row r="34" spans="1:5" s="1" customFormat="1" ht="15.75">
      <c r="A34" s="29"/>
      <c r="B34" s="33" t="s">
        <v>29</v>
      </c>
      <c r="C34" s="84">
        <v>328051</v>
      </c>
      <c r="D34" s="84"/>
      <c r="E34" s="30"/>
    </row>
    <row r="37" spans="1:10" s="1" customFormat="1" ht="32.25" customHeight="1">
      <c r="A37" s="27"/>
      <c r="B37" s="85" t="s">
        <v>68</v>
      </c>
      <c r="C37" s="85"/>
      <c r="D37" s="85"/>
      <c r="E37" s="62" t="s">
        <v>51</v>
      </c>
      <c r="F37" s="36"/>
      <c r="G37" s="36"/>
      <c r="H37" s="36"/>
      <c r="I37" s="36"/>
      <c r="J37" s="36"/>
    </row>
    <row r="38" spans="1:10" s="1" customFormat="1" ht="30" customHeight="1">
      <c r="A38" s="27"/>
      <c r="B38" s="81" t="s">
        <v>59</v>
      </c>
      <c r="C38" s="81"/>
      <c r="D38" s="81"/>
      <c r="E38" s="61">
        <v>-234867.62</v>
      </c>
      <c r="F38" s="82">
        <v>234867.62</v>
      </c>
      <c r="G38" s="82"/>
      <c r="H38" s="83"/>
      <c r="I38" s="83"/>
      <c r="J38" s="36"/>
    </row>
    <row r="39" spans="1:10" s="1" customFormat="1" ht="32.25" customHeight="1">
      <c r="A39" s="27"/>
      <c r="B39" s="80" t="s">
        <v>60</v>
      </c>
      <c r="C39" s="80"/>
      <c r="D39" s="80"/>
      <c r="E39" s="65">
        <f>C34-E25-F38</f>
        <v>23613.359999999986</v>
      </c>
      <c r="F39" s="83"/>
      <c r="G39" s="83"/>
      <c r="H39" s="83"/>
      <c r="I39" s="83"/>
      <c r="J39" s="36"/>
    </row>
    <row r="40" spans="1:10" s="1" customFormat="1" ht="15.75" hidden="1">
      <c r="A40" s="27"/>
      <c r="B40" s="37"/>
      <c r="C40" s="78"/>
      <c r="D40" s="78"/>
      <c r="E40" s="34"/>
      <c r="F40" s="36"/>
      <c r="G40" s="36"/>
      <c r="H40" s="36"/>
      <c r="I40" s="36"/>
      <c r="J40" s="36"/>
    </row>
    <row r="41" spans="1:10" s="1" customFormat="1" ht="15.75" hidden="1">
      <c r="A41" s="27"/>
      <c r="B41" s="38"/>
      <c r="C41" s="79"/>
      <c r="D41" s="79"/>
      <c r="E41" s="34"/>
      <c r="F41" s="36"/>
      <c r="G41" s="36"/>
      <c r="H41" s="36"/>
      <c r="I41" s="36"/>
      <c r="J41" s="36"/>
    </row>
    <row r="42" spans="1:10" s="1" customFormat="1" ht="15.75" hidden="1">
      <c r="A42" s="27"/>
      <c r="B42" s="38"/>
      <c r="C42" s="79"/>
      <c r="D42" s="79"/>
      <c r="E42" s="34"/>
      <c r="F42" s="36"/>
      <c r="G42" s="36"/>
      <c r="H42" s="36"/>
      <c r="I42" s="36"/>
      <c r="J42" s="36"/>
    </row>
    <row r="43" spans="1:10" s="1" customFormat="1" ht="15.75">
      <c r="A43" s="39"/>
      <c r="F43" s="36"/>
      <c r="G43" s="36"/>
      <c r="H43" s="36"/>
      <c r="I43" s="36"/>
      <c r="J43" s="36"/>
    </row>
    <row r="44" s="1" customFormat="1" ht="8.25" customHeight="1" hidden="1">
      <c r="A44" s="39"/>
    </row>
    <row r="45" s="1" customFormat="1" ht="8.25" customHeight="1" hidden="1">
      <c r="A45" s="39"/>
    </row>
    <row r="46" spans="1:8" s="1" customFormat="1" ht="15.75">
      <c r="A46" s="77" t="s">
        <v>31</v>
      </c>
      <c r="B46" s="77"/>
      <c r="C46" s="77"/>
      <c r="D46" s="77"/>
      <c r="E46" s="77"/>
      <c r="H46" s="39"/>
    </row>
    <row r="47" spans="1:7" s="1" customFormat="1" ht="15.75">
      <c r="A47" s="77" t="s">
        <v>32</v>
      </c>
      <c r="B47" s="77"/>
      <c r="C47" s="77"/>
      <c r="D47" s="77"/>
      <c r="E47" s="77"/>
      <c r="G47" s="49"/>
    </row>
    <row r="48" spans="1:7" s="1" customFormat="1" ht="15.75">
      <c r="A48" s="77" t="s">
        <v>33</v>
      </c>
      <c r="B48" s="77"/>
      <c r="C48" s="77"/>
      <c r="D48" s="77"/>
      <c r="E48" s="77"/>
      <c r="G48" s="51"/>
    </row>
    <row r="49" spans="1:5" s="1" customFormat="1" ht="15.75">
      <c r="A49" s="40"/>
      <c r="B49" s="40"/>
      <c r="C49" s="40"/>
      <c r="D49" s="40"/>
      <c r="E49" s="40"/>
    </row>
    <row r="50" spans="1:5" s="1" customFormat="1" ht="15.75">
      <c r="A50" s="77"/>
      <c r="B50" s="77"/>
      <c r="C50" s="77"/>
      <c r="D50" s="77"/>
      <c r="E50" s="77"/>
    </row>
    <row r="51" spans="1:5" ht="39" customHeight="1">
      <c r="A51" s="76"/>
      <c r="B51" s="76"/>
      <c r="C51" s="76"/>
      <c r="D51" s="76"/>
      <c r="E51" s="76"/>
    </row>
    <row r="52" spans="1:6" ht="46.5" customHeight="1">
      <c r="A52" s="76"/>
      <c r="B52" s="76"/>
      <c r="C52" s="76"/>
      <c r="D52" s="76"/>
      <c r="E52" s="76"/>
      <c r="F52" s="50"/>
    </row>
  </sheetData>
  <mergeCells count="33">
    <mergeCell ref="A1:E1"/>
    <mergeCell ref="A2:E2"/>
    <mergeCell ref="A3:E3"/>
    <mergeCell ref="A4:A5"/>
    <mergeCell ref="B4:B5"/>
    <mergeCell ref="C4:C5"/>
    <mergeCell ref="D4:E4"/>
    <mergeCell ref="B23:D23"/>
    <mergeCell ref="B25:D25"/>
    <mergeCell ref="B31:D31"/>
    <mergeCell ref="B16:E16"/>
    <mergeCell ref="A17:E17"/>
    <mergeCell ref="B19:D19"/>
    <mergeCell ref="A20:E20"/>
    <mergeCell ref="C32:D32"/>
    <mergeCell ref="C33:D33"/>
    <mergeCell ref="C34:D34"/>
    <mergeCell ref="B37:D37"/>
    <mergeCell ref="B38:D38"/>
    <mergeCell ref="F38:G38"/>
    <mergeCell ref="H38:I38"/>
    <mergeCell ref="B39:D39"/>
    <mergeCell ref="F39:G39"/>
    <mergeCell ref="H39:I39"/>
    <mergeCell ref="C40:D40"/>
    <mergeCell ref="C41:D41"/>
    <mergeCell ref="C42:D42"/>
    <mergeCell ref="A46:E46"/>
    <mergeCell ref="A52:E52"/>
    <mergeCell ref="A47:E47"/>
    <mergeCell ref="A48:E48"/>
    <mergeCell ref="A50:E50"/>
    <mergeCell ref="A51:E5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6">
      <selection activeCell="F41" sqref="F41:G41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87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 hidden="1">
      <c r="A17" s="90" t="s">
        <v>19</v>
      </c>
      <c r="B17" s="91"/>
      <c r="C17" s="91"/>
      <c r="D17" s="91"/>
      <c r="E17" s="92"/>
    </row>
    <row r="18" spans="1:5" s="1" customFormat="1" ht="26.25" customHeight="1" hidden="1">
      <c r="A18" s="59">
        <v>1</v>
      </c>
      <c r="B18" s="12" t="s">
        <v>88</v>
      </c>
      <c r="C18" s="59" t="s">
        <v>8</v>
      </c>
      <c r="D18" s="59">
        <v>113.4</v>
      </c>
      <c r="E18" s="60">
        <v>0</v>
      </c>
    </row>
    <row r="19" spans="1:5" s="1" customFormat="1" ht="35.25" customHeight="1" hidden="1">
      <c r="A19" s="59">
        <v>2</v>
      </c>
      <c r="B19" s="14" t="s">
        <v>89</v>
      </c>
      <c r="C19" s="59"/>
      <c r="D19" s="64"/>
      <c r="E19" s="60">
        <v>0</v>
      </c>
    </row>
    <row r="20" spans="1:5" s="1" customFormat="1" ht="21" customHeight="1" hidden="1">
      <c r="A20" s="11"/>
      <c r="B20" s="93" t="s">
        <v>22</v>
      </c>
      <c r="C20" s="94"/>
      <c r="D20" s="95"/>
      <c r="E20" s="58">
        <f>E19+E18</f>
        <v>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33" customHeight="1">
      <c r="A22" s="11">
        <v>1</v>
      </c>
      <c r="B22" s="12" t="s">
        <v>77</v>
      </c>
      <c r="C22" s="59" t="s">
        <v>38</v>
      </c>
      <c r="D22" s="59">
        <v>1</v>
      </c>
      <c r="E22" s="60">
        <v>58000</v>
      </c>
      <c r="F22" s="19"/>
    </row>
    <row r="23" spans="1:6" s="1" customFormat="1" ht="32.25" customHeight="1">
      <c r="A23" s="11">
        <v>2</v>
      </c>
      <c r="B23" s="14" t="s">
        <v>90</v>
      </c>
      <c r="C23" s="59" t="s">
        <v>38</v>
      </c>
      <c r="D23" s="59">
        <v>1</v>
      </c>
      <c r="E23" s="60">
        <v>39000</v>
      </c>
      <c r="F23" s="19"/>
    </row>
    <row r="24" spans="1:6" s="1" customFormat="1" ht="20.25" customHeight="1">
      <c r="A24" s="11">
        <v>3</v>
      </c>
      <c r="B24" s="14" t="s">
        <v>91</v>
      </c>
      <c r="C24" s="59" t="s">
        <v>38</v>
      </c>
      <c r="D24" s="59">
        <v>1</v>
      </c>
      <c r="E24" s="60">
        <v>70000</v>
      </c>
      <c r="F24" s="19"/>
    </row>
    <row r="25" spans="1:6" s="1" customFormat="1" ht="22.5" customHeight="1">
      <c r="A25" s="11">
        <v>4</v>
      </c>
      <c r="B25" s="14" t="s">
        <v>92</v>
      </c>
      <c r="C25" s="59" t="s">
        <v>38</v>
      </c>
      <c r="D25" s="59">
        <v>1</v>
      </c>
      <c r="E25" s="60">
        <v>36000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SUM(E22:E25)</f>
        <v>203000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32864.04</v>
      </c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E27+E26+E20</f>
        <v>235864.04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236099.24000000002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93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f>C36+C37</f>
        <v>508459.25</v>
      </c>
      <c r="D35" s="100"/>
      <c r="E35" s="30"/>
    </row>
    <row r="36" spans="1:5" s="1" customFormat="1" ht="15.75">
      <c r="A36" s="29"/>
      <c r="B36" s="32" t="s">
        <v>28</v>
      </c>
      <c r="C36" s="84">
        <v>246640.68</v>
      </c>
      <c r="D36" s="84"/>
      <c r="E36" s="30"/>
    </row>
    <row r="37" spans="1:5" s="1" customFormat="1" ht="15.75">
      <c r="A37" s="29"/>
      <c r="B37" s="33" t="s">
        <v>29</v>
      </c>
      <c r="C37" s="84">
        <v>261818.57</v>
      </c>
      <c r="D37" s="84"/>
      <c r="E37" s="30"/>
    </row>
    <row r="40" spans="1:10" s="1" customFormat="1" ht="32.25" customHeight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-81966.29</v>
      </c>
      <c r="F41" s="82">
        <v>81966.29</v>
      </c>
      <c r="G41" s="82"/>
      <c r="H41" s="83"/>
      <c r="I41" s="83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C37-E28-F41</f>
        <v>-56011.759999999995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1:E1"/>
    <mergeCell ref="A2:E2"/>
    <mergeCell ref="A3:E3"/>
    <mergeCell ref="A4:A5"/>
    <mergeCell ref="B4:B5"/>
    <mergeCell ref="C4:C5"/>
    <mergeCell ref="D4:E4"/>
    <mergeCell ref="B16:E16"/>
    <mergeCell ref="A17:E17"/>
    <mergeCell ref="B20:D20"/>
    <mergeCell ref="A21:E21"/>
    <mergeCell ref="B26:D26"/>
    <mergeCell ref="B28:D28"/>
    <mergeCell ref="B34:D34"/>
    <mergeCell ref="C35:D35"/>
    <mergeCell ref="C36:D36"/>
    <mergeCell ref="C37:D37"/>
    <mergeCell ref="B40:D40"/>
    <mergeCell ref="B41:D41"/>
    <mergeCell ref="B42:D42"/>
    <mergeCell ref="C43:D43"/>
    <mergeCell ref="C44:D44"/>
    <mergeCell ref="C45:D45"/>
    <mergeCell ref="A54:E54"/>
    <mergeCell ref="A55:E55"/>
    <mergeCell ref="H41:I41"/>
    <mergeCell ref="F42:G42"/>
    <mergeCell ref="H42:I42"/>
    <mergeCell ref="A53:E53"/>
    <mergeCell ref="A49:E49"/>
    <mergeCell ref="A50:E50"/>
    <mergeCell ref="A51:E51"/>
    <mergeCell ref="F41:G4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7">
      <selection activeCell="H41" sqref="H41:I41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3.140625" style="0" customWidth="1"/>
    <col min="5" max="5" width="11.28125" style="0" customWidth="1"/>
    <col min="7" max="7" width="9.57421875" style="0" bestFit="1" customWidth="1"/>
    <col min="8" max="8" width="10.7109375" style="0" bestFit="1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108</v>
      </c>
      <c r="B2" s="71"/>
      <c r="C2" s="71"/>
      <c r="D2" s="71"/>
      <c r="E2" s="71"/>
    </row>
    <row r="3" spans="1:5" s="1" customFormat="1" ht="15" customHeight="1">
      <c r="A3" s="71"/>
      <c r="B3" s="71"/>
      <c r="C3" s="71"/>
      <c r="D3" s="71"/>
      <c r="E3" s="71"/>
    </row>
    <row r="4" spans="1:5" s="1" customFormat="1" ht="16.5" customHeight="1">
      <c r="A4" s="72" t="s">
        <v>0</v>
      </c>
      <c r="B4" s="73" t="s">
        <v>1</v>
      </c>
      <c r="C4" s="72" t="s">
        <v>2</v>
      </c>
      <c r="D4" s="72" t="s">
        <v>3</v>
      </c>
      <c r="E4" s="72"/>
    </row>
    <row r="5" spans="1:5" s="1" customFormat="1" ht="46.5" customHeight="1">
      <c r="A5" s="72"/>
      <c r="B5" s="73"/>
      <c r="C5" s="72"/>
      <c r="D5" s="2" t="s">
        <v>4</v>
      </c>
      <c r="E5" s="4" t="s">
        <v>5</v>
      </c>
    </row>
    <row r="6" spans="1:5" s="1" customFormat="1" ht="23.25" customHeight="1" hidden="1">
      <c r="A6" s="2"/>
      <c r="B6" s="3" t="s">
        <v>6</v>
      </c>
      <c r="C6" s="2"/>
      <c r="D6" s="5"/>
      <c r="E6" s="5"/>
    </row>
    <row r="7" spans="1:5" s="1" customFormat="1" ht="87" customHeight="1" hidden="1">
      <c r="A7" s="2">
        <v>1</v>
      </c>
      <c r="B7" s="6" t="s">
        <v>7</v>
      </c>
      <c r="C7" s="2" t="s">
        <v>8</v>
      </c>
      <c r="D7" s="5">
        <v>4326</v>
      </c>
      <c r="E7" s="5">
        <v>37.6</v>
      </c>
    </row>
    <row r="8" spans="1:5" s="1" customFormat="1" ht="75.75" customHeight="1" hidden="1">
      <c r="A8" s="2">
        <v>2</v>
      </c>
      <c r="B8" s="6" t="s">
        <v>9</v>
      </c>
      <c r="C8" s="2" t="s">
        <v>8</v>
      </c>
      <c r="D8" s="5">
        <v>4326</v>
      </c>
      <c r="E8" s="5">
        <v>42.3</v>
      </c>
    </row>
    <row r="9" spans="1:5" s="1" customFormat="1" ht="54" customHeight="1" hidden="1">
      <c r="A9" s="2">
        <v>3</v>
      </c>
      <c r="B9" s="6" t="s">
        <v>10</v>
      </c>
      <c r="C9" s="2" t="s">
        <v>8</v>
      </c>
      <c r="D9" s="5">
        <v>4326</v>
      </c>
      <c r="E9" s="5">
        <v>35.3</v>
      </c>
    </row>
    <row r="10" spans="1:5" s="1" customFormat="1" ht="47.25" hidden="1">
      <c r="A10" s="2">
        <v>4</v>
      </c>
      <c r="B10" s="6" t="s">
        <v>11</v>
      </c>
      <c r="C10" s="2" t="s">
        <v>8</v>
      </c>
      <c r="D10" s="5">
        <v>4326</v>
      </c>
      <c r="E10" s="5">
        <v>16.5</v>
      </c>
    </row>
    <row r="11" spans="1:5" s="1" customFormat="1" ht="36" customHeight="1" hidden="1">
      <c r="A11" s="2">
        <v>5</v>
      </c>
      <c r="B11" s="6" t="s">
        <v>12</v>
      </c>
      <c r="C11" s="2" t="s">
        <v>8</v>
      </c>
      <c r="D11" s="5">
        <v>4326</v>
      </c>
      <c r="E11" s="5">
        <v>21.2</v>
      </c>
    </row>
    <row r="12" spans="1:5" s="1" customFormat="1" ht="33.75" customHeight="1" hidden="1">
      <c r="A12" s="2">
        <v>6</v>
      </c>
      <c r="B12" s="7" t="s">
        <v>13</v>
      </c>
      <c r="C12" s="2" t="s">
        <v>14</v>
      </c>
      <c r="D12" s="5">
        <v>9.17</v>
      </c>
      <c r="E12" s="5">
        <v>17.8</v>
      </c>
    </row>
    <row r="13" spans="1:5" s="1" customFormat="1" ht="26.25" customHeight="1" hidden="1">
      <c r="A13" s="2">
        <v>7</v>
      </c>
      <c r="B13" s="7" t="s">
        <v>15</v>
      </c>
      <c r="C13" s="2" t="s">
        <v>8</v>
      </c>
      <c r="D13" s="5">
        <v>4326</v>
      </c>
      <c r="E13" s="5">
        <v>54.1</v>
      </c>
    </row>
    <row r="14" spans="1:5" s="1" customFormat="1" ht="26.25" customHeight="1" hidden="1">
      <c r="A14" s="2">
        <v>8</v>
      </c>
      <c r="B14" s="6" t="s">
        <v>16</v>
      </c>
      <c r="C14" s="2" t="s">
        <v>8</v>
      </c>
      <c r="D14" s="5">
        <v>4326</v>
      </c>
      <c r="E14" s="5">
        <v>10.4</v>
      </c>
    </row>
    <row r="15" spans="1:5" s="10" customFormat="1" ht="17.25" customHeight="1" hidden="1">
      <c r="A15" s="3"/>
      <c r="B15" s="8" t="s">
        <v>17</v>
      </c>
      <c r="C15" s="4"/>
      <c r="D15" s="9"/>
      <c r="E15" s="9">
        <f>SUM(E7:E14)</f>
        <v>235.2</v>
      </c>
    </row>
    <row r="16" spans="1:5" s="1" customFormat="1" ht="17.25" customHeight="1">
      <c r="A16" s="2"/>
      <c r="B16" s="87" t="s">
        <v>18</v>
      </c>
      <c r="C16" s="88"/>
      <c r="D16" s="88"/>
      <c r="E16" s="89"/>
    </row>
    <row r="17" spans="1:5" s="1" customFormat="1" ht="17.25" customHeight="1">
      <c r="A17" s="90" t="s">
        <v>19</v>
      </c>
      <c r="B17" s="91"/>
      <c r="C17" s="91"/>
      <c r="D17" s="91"/>
      <c r="E17" s="92"/>
    </row>
    <row r="18" spans="1:5" s="1" customFormat="1" ht="26.25" customHeight="1" hidden="1">
      <c r="A18" s="59">
        <v>1</v>
      </c>
      <c r="B18" s="12" t="s">
        <v>94</v>
      </c>
      <c r="C18" s="59"/>
      <c r="D18" s="59"/>
      <c r="E18" s="60">
        <v>0</v>
      </c>
    </row>
    <row r="19" spans="1:5" s="1" customFormat="1" ht="21" customHeight="1" hidden="1">
      <c r="A19" s="11"/>
      <c r="B19" s="93" t="s">
        <v>22</v>
      </c>
      <c r="C19" s="94"/>
      <c r="D19" s="95"/>
      <c r="E19" s="58">
        <f>E18</f>
        <v>0</v>
      </c>
    </row>
    <row r="20" spans="1:5" s="1" customFormat="1" ht="20.25" customHeight="1">
      <c r="A20" s="96" t="s">
        <v>23</v>
      </c>
      <c r="B20" s="97"/>
      <c r="C20" s="97"/>
      <c r="D20" s="97"/>
      <c r="E20" s="98"/>
    </row>
    <row r="21" spans="1:6" s="1" customFormat="1" ht="33" customHeight="1">
      <c r="A21" s="11">
        <v>1</v>
      </c>
      <c r="B21" s="12" t="s">
        <v>109</v>
      </c>
      <c r="C21" s="59"/>
      <c r="D21" s="59"/>
      <c r="E21" s="60">
        <v>39000</v>
      </c>
      <c r="F21" s="19"/>
    </row>
    <row r="22" spans="1:6" s="1" customFormat="1" ht="20.25" customHeight="1" hidden="1">
      <c r="A22" s="11">
        <v>2</v>
      </c>
      <c r="B22" s="14" t="s">
        <v>95</v>
      </c>
      <c r="C22" s="59" t="s">
        <v>38</v>
      </c>
      <c r="D22" s="59">
        <v>1</v>
      </c>
      <c r="E22" s="60">
        <v>0</v>
      </c>
      <c r="F22" s="19"/>
    </row>
    <row r="23" spans="1:6" s="1" customFormat="1" ht="20.25" customHeight="1" hidden="1">
      <c r="A23" s="11">
        <v>3</v>
      </c>
      <c r="B23" s="14" t="s">
        <v>96</v>
      </c>
      <c r="C23" s="59" t="s">
        <v>38</v>
      </c>
      <c r="D23" s="59">
        <v>1</v>
      </c>
      <c r="E23" s="60">
        <v>0</v>
      </c>
      <c r="F23" s="19"/>
    </row>
    <row r="24" spans="1:6" s="1" customFormat="1" ht="22.5" customHeight="1" hidden="1">
      <c r="A24" s="11">
        <v>4</v>
      </c>
      <c r="B24" s="14" t="s">
        <v>65</v>
      </c>
      <c r="C24" s="59" t="s">
        <v>38</v>
      </c>
      <c r="D24" s="59">
        <v>1</v>
      </c>
      <c r="E24" s="60">
        <v>0</v>
      </c>
      <c r="F24" s="19"/>
    </row>
    <row r="25" spans="1:6" s="1" customFormat="1" ht="22.5" customHeight="1" hidden="1">
      <c r="A25" s="11">
        <v>5</v>
      </c>
      <c r="B25" s="14" t="s">
        <v>97</v>
      </c>
      <c r="C25" s="63"/>
      <c r="D25" s="64"/>
      <c r="E25" s="60">
        <v>0</v>
      </c>
      <c r="F25" s="19"/>
    </row>
    <row r="26" spans="1:9" s="1" customFormat="1" ht="15.75" customHeight="1">
      <c r="A26" s="11"/>
      <c r="B26" s="93" t="s">
        <v>22</v>
      </c>
      <c r="C26" s="94"/>
      <c r="D26" s="95"/>
      <c r="E26" s="47">
        <f>SUM(E21:E25)</f>
        <v>39000</v>
      </c>
      <c r="H26" s="21"/>
      <c r="I26" s="21"/>
    </row>
    <row r="27" spans="1:9" s="1" customFormat="1" ht="14.25" customHeight="1">
      <c r="A27" s="11"/>
      <c r="B27" s="22" t="s">
        <v>24</v>
      </c>
      <c r="C27" s="15"/>
      <c r="D27" s="16"/>
      <c r="E27" s="45">
        <v>0</v>
      </c>
      <c r="H27" s="21"/>
      <c r="I27" s="21"/>
    </row>
    <row r="28" spans="1:6" s="10" customFormat="1" ht="17.25" customHeight="1">
      <c r="A28" s="4"/>
      <c r="B28" s="101" t="s">
        <v>25</v>
      </c>
      <c r="C28" s="102"/>
      <c r="D28" s="103"/>
      <c r="E28" s="48">
        <f>E26</f>
        <v>39000</v>
      </c>
      <c r="F28" s="42"/>
    </row>
    <row r="29" spans="1:5" s="10" customFormat="1" ht="21.75" customHeight="1" hidden="1">
      <c r="A29" s="24"/>
      <c r="B29" s="25" t="s">
        <v>22</v>
      </c>
      <c r="C29" s="25"/>
      <c r="D29" s="25"/>
      <c r="E29" s="26">
        <f>E28+E15</f>
        <v>39235.2</v>
      </c>
    </row>
    <row r="30" spans="1:5" s="10" customFormat="1" ht="21.75" customHeight="1">
      <c r="A30" s="54"/>
      <c r="B30" s="55"/>
      <c r="C30" s="55"/>
      <c r="D30" s="55"/>
      <c r="E30" s="56"/>
    </row>
    <row r="31" spans="1:5" s="1" customFormat="1" ht="25.5" customHeight="1">
      <c r="A31" s="27"/>
      <c r="B31" s="34" t="s">
        <v>30</v>
      </c>
      <c r="C31" s="35"/>
      <c r="D31" s="35"/>
      <c r="E31" s="35"/>
    </row>
    <row r="32" spans="1:5" s="1" customFormat="1" ht="21" customHeight="1">
      <c r="A32" s="27"/>
      <c r="B32" s="34" t="s">
        <v>98</v>
      </c>
      <c r="C32" s="35"/>
      <c r="D32" s="35"/>
      <c r="E32" s="35"/>
    </row>
    <row r="33" spans="1:5" s="1" customFormat="1" ht="21" customHeight="1">
      <c r="A33" s="27"/>
      <c r="B33" s="34"/>
      <c r="C33" s="35"/>
      <c r="D33" s="35"/>
      <c r="E33" s="35"/>
    </row>
    <row r="34" spans="1:5" s="1" customFormat="1" ht="22.5" customHeight="1">
      <c r="A34" s="29"/>
      <c r="B34" s="70" t="s">
        <v>40</v>
      </c>
      <c r="C34" s="70"/>
      <c r="D34" s="70"/>
      <c r="E34" s="30"/>
    </row>
    <row r="35" spans="1:5" s="1" customFormat="1" ht="21" customHeight="1">
      <c r="A35" s="29"/>
      <c r="B35" s="31" t="s">
        <v>27</v>
      </c>
      <c r="C35" s="99">
        <v>775593</v>
      </c>
      <c r="D35" s="100"/>
      <c r="E35" s="30"/>
    </row>
    <row r="36" spans="1:5" s="1" customFormat="1" ht="15.75">
      <c r="A36" s="29"/>
      <c r="B36" s="32" t="s">
        <v>28</v>
      </c>
      <c r="C36" s="84">
        <v>520034</v>
      </c>
      <c r="D36" s="84"/>
      <c r="E36" s="30"/>
    </row>
    <row r="37" spans="1:5" s="1" customFormat="1" ht="15.75">
      <c r="A37" s="29"/>
      <c r="B37" s="33" t="s">
        <v>29</v>
      </c>
      <c r="C37" s="84">
        <v>255559</v>
      </c>
      <c r="D37" s="84"/>
      <c r="E37" s="30"/>
    </row>
    <row r="40" spans="1:10" s="1" customFormat="1" ht="32.25" customHeight="1">
      <c r="A40" s="27"/>
      <c r="B40" s="85" t="s">
        <v>68</v>
      </c>
      <c r="C40" s="85"/>
      <c r="D40" s="85"/>
      <c r="E40" s="61"/>
      <c r="F40" s="36"/>
      <c r="G40" s="36"/>
      <c r="H40" s="36"/>
      <c r="I40" s="36"/>
      <c r="J40" s="36"/>
    </row>
    <row r="41" spans="1:10" s="1" customFormat="1" ht="30" customHeight="1">
      <c r="A41" s="27"/>
      <c r="B41" s="81" t="s">
        <v>59</v>
      </c>
      <c r="C41" s="81"/>
      <c r="D41" s="81"/>
      <c r="E41" s="61">
        <v>-355916.49</v>
      </c>
      <c r="F41" s="82">
        <v>355916.49</v>
      </c>
      <c r="G41" s="82"/>
      <c r="H41" s="82">
        <f>355949+96000</f>
        <v>451949</v>
      </c>
      <c r="I41" s="82"/>
      <c r="J41" s="36"/>
    </row>
    <row r="42" spans="1:10" s="1" customFormat="1" ht="32.25" customHeight="1">
      <c r="A42" s="27"/>
      <c r="B42" s="80" t="s">
        <v>60</v>
      </c>
      <c r="C42" s="80"/>
      <c r="D42" s="80"/>
      <c r="E42" s="43">
        <f>C37-E28-F41</f>
        <v>-139357.49</v>
      </c>
      <c r="F42" s="83"/>
      <c r="G42" s="83"/>
      <c r="H42" s="83"/>
      <c r="I42" s="83"/>
      <c r="J42" s="36"/>
    </row>
    <row r="43" spans="1:10" s="1" customFormat="1" ht="15.75" hidden="1">
      <c r="A43" s="27"/>
      <c r="B43" s="37"/>
      <c r="C43" s="78"/>
      <c r="D43" s="78"/>
      <c r="E43" s="34"/>
      <c r="F43" s="36"/>
      <c r="G43" s="36"/>
      <c r="H43" s="36"/>
      <c r="I43" s="36"/>
      <c r="J43" s="36"/>
    </row>
    <row r="44" spans="1:10" s="1" customFormat="1" ht="15.75" hidden="1">
      <c r="A44" s="27"/>
      <c r="B44" s="38"/>
      <c r="C44" s="79"/>
      <c r="D44" s="79"/>
      <c r="E44" s="34"/>
      <c r="F44" s="36"/>
      <c r="G44" s="36"/>
      <c r="H44" s="36"/>
      <c r="I44" s="36"/>
      <c r="J44" s="36"/>
    </row>
    <row r="45" spans="1:10" s="1" customFormat="1" ht="15.75" hidden="1">
      <c r="A45" s="27"/>
      <c r="B45" s="38"/>
      <c r="C45" s="79"/>
      <c r="D45" s="79"/>
      <c r="E45" s="34"/>
      <c r="F45" s="36"/>
      <c r="G45" s="36"/>
      <c r="H45" s="36"/>
      <c r="I45" s="36"/>
      <c r="J45" s="36"/>
    </row>
    <row r="46" spans="1:10" s="1" customFormat="1" ht="15.75">
      <c r="A46" s="39"/>
      <c r="F46" s="36"/>
      <c r="G46" s="36"/>
      <c r="H46" s="36"/>
      <c r="I46" s="36"/>
      <c r="J46" s="36"/>
    </row>
    <row r="47" s="1" customFormat="1" ht="8.25" customHeight="1" hidden="1">
      <c r="A47" s="39"/>
    </row>
    <row r="48" s="1" customFormat="1" ht="8.25" customHeight="1" hidden="1">
      <c r="A48" s="39"/>
    </row>
    <row r="49" spans="1:5" s="1" customFormat="1" ht="15.75">
      <c r="A49" s="77" t="s">
        <v>31</v>
      </c>
      <c r="B49" s="77"/>
      <c r="C49" s="77"/>
      <c r="D49" s="77"/>
      <c r="E49" s="77"/>
    </row>
    <row r="50" spans="1:7" s="1" customFormat="1" ht="15.75">
      <c r="A50" s="77" t="s">
        <v>32</v>
      </c>
      <c r="B50" s="77"/>
      <c r="C50" s="77"/>
      <c r="D50" s="77"/>
      <c r="E50" s="77"/>
      <c r="G50" s="49"/>
    </row>
    <row r="51" spans="1:7" s="1" customFormat="1" ht="15.75">
      <c r="A51" s="77" t="s">
        <v>33</v>
      </c>
      <c r="B51" s="77"/>
      <c r="C51" s="77"/>
      <c r="D51" s="77"/>
      <c r="E51" s="77"/>
      <c r="G51" s="51"/>
    </row>
    <row r="52" spans="1:5" s="1" customFormat="1" ht="15.75">
      <c r="A52" s="40"/>
      <c r="B52" s="40"/>
      <c r="C52" s="40"/>
      <c r="D52" s="40"/>
      <c r="E52" s="40"/>
    </row>
    <row r="53" spans="1:5" s="1" customFormat="1" ht="15.75">
      <c r="A53" s="77"/>
      <c r="B53" s="77"/>
      <c r="C53" s="77"/>
      <c r="D53" s="77"/>
      <c r="E53" s="77"/>
    </row>
    <row r="54" spans="1:5" ht="39" customHeight="1">
      <c r="A54" s="76"/>
      <c r="B54" s="76"/>
      <c r="C54" s="76"/>
      <c r="D54" s="76"/>
      <c r="E54" s="76"/>
    </row>
    <row r="55" spans="1:6" ht="46.5" customHeight="1">
      <c r="A55" s="76"/>
      <c r="B55" s="76"/>
      <c r="C55" s="76"/>
      <c r="D55" s="76"/>
      <c r="E55" s="76"/>
      <c r="F55" s="50"/>
    </row>
  </sheetData>
  <mergeCells count="33">
    <mergeCell ref="A1:E1"/>
    <mergeCell ref="A2:E2"/>
    <mergeCell ref="A3:E3"/>
    <mergeCell ref="A4:A5"/>
    <mergeCell ref="B4:B5"/>
    <mergeCell ref="C4:C5"/>
    <mergeCell ref="D4:E4"/>
    <mergeCell ref="B16:E16"/>
    <mergeCell ref="A17:E17"/>
    <mergeCell ref="B19:D19"/>
    <mergeCell ref="A20:E20"/>
    <mergeCell ref="B26:D26"/>
    <mergeCell ref="B28:D28"/>
    <mergeCell ref="B34:D34"/>
    <mergeCell ref="C35:D35"/>
    <mergeCell ref="C36:D36"/>
    <mergeCell ref="C37:D37"/>
    <mergeCell ref="B40:D40"/>
    <mergeCell ref="B41:D41"/>
    <mergeCell ref="F41:G41"/>
    <mergeCell ref="H41:I41"/>
    <mergeCell ref="B42:D42"/>
    <mergeCell ref="F42:G42"/>
    <mergeCell ref="H42:I42"/>
    <mergeCell ref="C43:D43"/>
    <mergeCell ref="C44:D44"/>
    <mergeCell ref="C45:D45"/>
    <mergeCell ref="A49:E49"/>
    <mergeCell ref="A55:E55"/>
    <mergeCell ref="A50:E50"/>
    <mergeCell ref="A51:E51"/>
    <mergeCell ref="A53:E53"/>
    <mergeCell ref="A54:E5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3">
      <selection activeCell="I38" sqref="I38"/>
    </sheetView>
  </sheetViews>
  <sheetFormatPr defaultColWidth="9.140625" defaultRowHeight="12.75"/>
  <cols>
    <col min="1" max="1" width="7.28125" style="0" customWidth="1"/>
    <col min="2" max="2" width="42.28125" style="0" customWidth="1"/>
    <col min="4" max="4" width="15.28125" style="0" customWidth="1"/>
    <col min="5" max="5" width="11.28125" style="0" customWidth="1"/>
  </cols>
  <sheetData>
    <row r="1" spans="1:5" s="1" customFormat="1" ht="23.25" customHeight="1">
      <c r="A1" s="71" t="s">
        <v>43</v>
      </c>
      <c r="B1" s="71"/>
      <c r="C1" s="71"/>
      <c r="D1" s="71"/>
      <c r="E1" s="71"/>
    </row>
    <row r="2" spans="1:5" s="1" customFormat="1" ht="24" customHeight="1">
      <c r="A2" s="71" t="s">
        <v>34</v>
      </c>
      <c r="B2" s="71"/>
      <c r="C2" s="71"/>
      <c r="D2" s="71"/>
      <c r="E2" s="71"/>
    </row>
    <row r="3" spans="1:5" s="1" customFormat="1" ht="0.75" customHeight="1">
      <c r="A3" s="112"/>
      <c r="B3" s="112"/>
      <c r="C3" s="112"/>
      <c r="D3" s="112"/>
      <c r="E3" s="112"/>
    </row>
    <row r="4" spans="1:5" s="1" customFormat="1" ht="15" customHeight="1">
      <c r="A4" s="71"/>
      <c r="B4" s="71"/>
      <c r="C4" s="71"/>
      <c r="D4" s="71"/>
      <c r="E4" s="71"/>
    </row>
    <row r="5" spans="1:5" s="1" customFormat="1" ht="16.5" customHeight="1">
      <c r="A5" s="72" t="s">
        <v>0</v>
      </c>
      <c r="B5" s="73" t="s">
        <v>1</v>
      </c>
      <c r="C5" s="72" t="s">
        <v>2</v>
      </c>
      <c r="D5" s="72" t="s">
        <v>3</v>
      </c>
      <c r="E5" s="72"/>
    </row>
    <row r="6" spans="1:5" s="1" customFormat="1" ht="44.25" customHeight="1">
      <c r="A6" s="72"/>
      <c r="B6" s="73"/>
      <c r="C6" s="72"/>
      <c r="D6" s="2" t="s">
        <v>4</v>
      </c>
      <c r="E6" s="4" t="s">
        <v>5</v>
      </c>
    </row>
    <row r="7" spans="1:5" s="1" customFormat="1" ht="23.25" customHeight="1" hidden="1">
      <c r="A7" s="2"/>
      <c r="B7" s="3" t="s">
        <v>6</v>
      </c>
      <c r="C7" s="2"/>
      <c r="D7" s="5"/>
      <c r="E7" s="5"/>
    </row>
    <row r="8" spans="1:5" s="1" customFormat="1" ht="87" customHeight="1" hidden="1">
      <c r="A8" s="2">
        <v>1</v>
      </c>
      <c r="B8" s="6" t="s">
        <v>7</v>
      </c>
      <c r="C8" s="2" t="s">
        <v>8</v>
      </c>
      <c r="D8" s="5">
        <v>4326</v>
      </c>
      <c r="E8" s="5">
        <v>37.6</v>
      </c>
    </row>
    <row r="9" spans="1:5" s="1" customFormat="1" ht="75.75" customHeight="1" hidden="1">
      <c r="A9" s="2">
        <v>2</v>
      </c>
      <c r="B9" s="6" t="s">
        <v>9</v>
      </c>
      <c r="C9" s="2" t="s">
        <v>8</v>
      </c>
      <c r="D9" s="5">
        <v>4326</v>
      </c>
      <c r="E9" s="5">
        <v>42.3</v>
      </c>
    </row>
    <row r="10" spans="1:5" s="1" customFormat="1" ht="54" customHeight="1" hidden="1">
      <c r="A10" s="2">
        <v>3</v>
      </c>
      <c r="B10" s="6" t="s">
        <v>10</v>
      </c>
      <c r="C10" s="2" t="s">
        <v>8</v>
      </c>
      <c r="D10" s="5">
        <v>4326</v>
      </c>
      <c r="E10" s="5">
        <v>35.3</v>
      </c>
    </row>
    <row r="11" spans="1:5" s="1" customFormat="1" ht="47.25" hidden="1">
      <c r="A11" s="2">
        <v>4</v>
      </c>
      <c r="B11" s="6" t="s">
        <v>11</v>
      </c>
      <c r="C11" s="2" t="s">
        <v>8</v>
      </c>
      <c r="D11" s="5">
        <v>4326</v>
      </c>
      <c r="E11" s="5">
        <v>16.5</v>
      </c>
    </row>
    <row r="12" spans="1:5" s="1" customFormat="1" ht="36" customHeight="1" hidden="1">
      <c r="A12" s="2">
        <v>5</v>
      </c>
      <c r="B12" s="6" t="s">
        <v>12</v>
      </c>
      <c r="C12" s="2" t="s">
        <v>8</v>
      </c>
      <c r="D12" s="5">
        <v>4326</v>
      </c>
      <c r="E12" s="5">
        <v>21.2</v>
      </c>
    </row>
    <row r="13" spans="1:5" s="1" customFormat="1" ht="33.75" customHeight="1" hidden="1">
      <c r="A13" s="2">
        <v>6</v>
      </c>
      <c r="B13" s="7" t="s">
        <v>13</v>
      </c>
      <c r="C13" s="2" t="s">
        <v>14</v>
      </c>
      <c r="D13" s="5">
        <v>9.17</v>
      </c>
      <c r="E13" s="5">
        <v>17.8</v>
      </c>
    </row>
    <row r="14" spans="1:5" s="1" customFormat="1" ht="26.25" customHeight="1" hidden="1">
      <c r="A14" s="2">
        <v>7</v>
      </c>
      <c r="B14" s="7" t="s">
        <v>15</v>
      </c>
      <c r="C14" s="2" t="s">
        <v>8</v>
      </c>
      <c r="D14" s="5">
        <v>4326</v>
      </c>
      <c r="E14" s="5">
        <v>54.1</v>
      </c>
    </row>
    <row r="15" spans="1:5" s="1" customFormat="1" ht="26.25" customHeight="1" hidden="1">
      <c r="A15" s="2">
        <v>8</v>
      </c>
      <c r="B15" s="6" t="s">
        <v>16</v>
      </c>
      <c r="C15" s="2" t="s">
        <v>8</v>
      </c>
      <c r="D15" s="5">
        <v>4326</v>
      </c>
      <c r="E15" s="5">
        <v>10.4</v>
      </c>
    </row>
    <row r="16" spans="1:5" s="10" customFormat="1" ht="17.25" customHeight="1" hidden="1">
      <c r="A16" s="3"/>
      <c r="B16" s="8" t="s">
        <v>17</v>
      </c>
      <c r="C16" s="4"/>
      <c r="D16" s="9"/>
      <c r="E16" s="9">
        <f>SUM(E8:E15)</f>
        <v>235.2</v>
      </c>
    </row>
    <row r="17" spans="1:5" s="1" customFormat="1" ht="17.25" customHeight="1">
      <c r="A17" s="2"/>
      <c r="B17" s="87" t="s">
        <v>18</v>
      </c>
      <c r="C17" s="88"/>
      <c r="D17" s="88"/>
      <c r="E17" s="89"/>
    </row>
    <row r="18" spans="1:5" s="1" customFormat="1" ht="17.25" customHeight="1">
      <c r="A18" s="90" t="s">
        <v>19</v>
      </c>
      <c r="B18" s="91"/>
      <c r="C18" s="91"/>
      <c r="D18" s="91"/>
      <c r="E18" s="92"/>
    </row>
    <row r="19" spans="1:5" s="1" customFormat="1" ht="17.25" customHeight="1">
      <c r="A19" s="11">
        <v>1</v>
      </c>
      <c r="B19" s="12" t="s">
        <v>42</v>
      </c>
      <c r="C19" s="14" t="s">
        <v>21</v>
      </c>
      <c r="D19" s="11">
        <v>1</v>
      </c>
      <c r="E19" s="12">
        <v>62000</v>
      </c>
    </row>
    <row r="20" spans="1:5" s="1" customFormat="1" ht="21" customHeight="1">
      <c r="A20" s="11"/>
      <c r="B20" s="93" t="s">
        <v>22</v>
      </c>
      <c r="C20" s="94"/>
      <c r="D20" s="95"/>
      <c r="E20" s="17">
        <f>SUM(E19:E19)</f>
        <v>62000</v>
      </c>
    </row>
    <row r="21" spans="1:5" s="1" customFormat="1" ht="20.25" customHeight="1">
      <c r="A21" s="96" t="s">
        <v>23</v>
      </c>
      <c r="B21" s="97"/>
      <c r="C21" s="97"/>
      <c r="D21" s="97"/>
      <c r="E21" s="98"/>
    </row>
    <row r="22" spans="1:6" s="1" customFormat="1" ht="19.5" customHeight="1">
      <c r="A22" s="11">
        <v>1</v>
      </c>
      <c r="B22" s="12" t="s">
        <v>52</v>
      </c>
      <c r="C22" s="11" t="s">
        <v>38</v>
      </c>
      <c r="D22" s="11">
        <v>1</v>
      </c>
      <c r="E22" s="18">
        <v>38200</v>
      </c>
      <c r="F22" s="19"/>
    </row>
    <row r="23" spans="1:6" s="1" customFormat="1" ht="14.25" customHeight="1">
      <c r="A23" s="11">
        <v>2</v>
      </c>
      <c r="B23" s="12" t="s">
        <v>45</v>
      </c>
      <c r="C23" s="11" t="s">
        <v>38</v>
      </c>
      <c r="D23" s="13">
        <v>1</v>
      </c>
      <c r="E23" s="18">
        <v>42000</v>
      </c>
      <c r="F23" s="19"/>
    </row>
    <row r="24" spans="1:6" s="1" customFormat="1" ht="14.25" customHeight="1">
      <c r="A24" s="11">
        <v>3</v>
      </c>
      <c r="B24" s="14" t="s">
        <v>54</v>
      </c>
      <c r="C24" s="52" t="s">
        <v>38</v>
      </c>
      <c r="D24" s="13">
        <v>1</v>
      </c>
      <c r="E24" s="53">
        <v>25000</v>
      </c>
      <c r="F24" s="19"/>
    </row>
    <row r="25" spans="1:6" s="1" customFormat="1" ht="14.25" customHeight="1">
      <c r="A25" s="11">
        <v>4</v>
      </c>
      <c r="B25" s="105" t="s">
        <v>53</v>
      </c>
      <c r="C25" s="106"/>
      <c r="D25" s="107"/>
      <c r="E25" s="108">
        <v>38992.8</v>
      </c>
      <c r="F25" s="19"/>
    </row>
    <row r="26" spans="1:6" s="1" customFormat="1" ht="16.5" customHeight="1">
      <c r="A26" s="44" t="s">
        <v>55</v>
      </c>
      <c r="B26" s="105" t="s">
        <v>46</v>
      </c>
      <c r="C26" s="106"/>
      <c r="D26" s="107"/>
      <c r="E26" s="109"/>
      <c r="F26" s="19"/>
    </row>
    <row r="27" spans="1:6" s="1" customFormat="1" ht="15" customHeight="1">
      <c r="A27" s="44" t="s">
        <v>56</v>
      </c>
      <c r="B27" s="105" t="s">
        <v>47</v>
      </c>
      <c r="C27" s="106"/>
      <c r="D27" s="107"/>
      <c r="E27" s="109"/>
      <c r="F27" s="19"/>
    </row>
    <row r="28" spans="1:6" s="1" customFormat="1" ht="14.25" customHeight="1">
      <c r="A28" s="44" t="s">
        <v>57</v>
      </c>
      <c r="B28" s="105" t="s">
        <v>48</v>
      </c>
      <c r="C28" s="106"/>
      <c r="D28" s="107"/>
      <c r="E28" s="109"/>
      <c r="F28" s="19"/>
    </row>
    <row r="29" spans="1:6" s="1" customFormat="1" ht="33.75" customHeight="1">
      <c r="A29" s="44" t="s">
        <v>58</v>
      </c>
      <c r="B29" s="105" t="s">
        <v>49</v>
      </c>
      <c r="C29" s="106"/>
      <c r="D29" s="107"/>
      <c r="E29" s="110"/>
      <c r="F29" s="19"/>
    </row>
    <row r="30" spans="1:9" s="1" customFormat="1" ht="14.25" customHeight="1">
      <c r="A30" s="11"/>
      <c r="B30" s="93" t="s">
        <v>22</v>
      </c>
      <c r="C30" s="94"/>
      <c r="D30" s="95"/>
      <c r="E30" s="20">
        <f>E22+E23+E25+E24</f>
        <v>144192.8</v>
      </c>
      <c r="H30" s="21"/>
      <c r="I30" s="21"/>
    </row>
    <row r="31" spans="1:9" s="1" customFormat="1" ht="12.75" customHeight="1">
      <c r="A31" s="11"/>
      <c r="B31" s="22" t="s">
        <v>24</v>
      </c>
      <c r="C31" s="15"/>
      <c r="D31" s="16"/>
      <c r="E31" s="18">
        <v>39810.07</v>
      </c>
      <c r="H31" s="21"/>
      <c r="I31" s="21"/>
    </row>
    <row r="32" spans="1:6" s="10" customFormat="1" ht="14.25" customHeight="1">
      <c r="A32" s="4"/>
      <c r="B32" s="101" t="s">
        <v>25</v>
      </c>
      <c r="C32" s="102"/>
      <c r="D32" s="103"/>
      <c r="E32" s="23">
        <f>E31+E30+E20</f>
        <v>246002.87</v>
      </c>
      <c r="F32" s="42"/>
    </row>
    <row r="33" spans="1:5" s="10" customFormat="1" ht="21.75" customHeight="1" hidden="1">
      <c r="A33" s="24"/>
      <c r="B33" s="25" t="s">
        <v>22</v>
      </c>
      <c r="C33" s="25"/>
      <c r="D33" s="25"/>
      <c r="E33" s="26">
        <f>E32+E16</f>
        <v>246238.07</v>
      </c>
    </row>
    <row r="34" spans="1:5" s="1" customFormat="1" ht="18" customHeight="1">
      <c r="A34" s="27"/>
      <c r="B34" s="111" t="s">
        <v>26</v>
      </c>
      <c r="C34" s="111"/>
      <c r="D34" s="111"/>
      <c r="E34" s="28"/>
    </row>
    <row r="35" spans="1:5" s="1" customFormat="1" ht="21.75" customHeight="1">
      <c r="A35" s="27"/>
      <c r="B35" s="111" t="s">
        <v>39</v>
      </c>
      <c r="C35" s="111"/>
      <c r="D35" s="111"/>
      <c r="E35" s="111"/>
    </row>
    <row r="36" spans="1:5" s="1" customFormat="1" ht="34.5" customHeight="1">
      <c r="A36" s="27"/>
      <c r="B36" s="111" t="s">
        <v>36</v>
      </c>
      <c r="C36" s="111"/>
      <c r="D36" s="111"/>
      <c r="E36" s="111"/>
    </row>
    <row r="37" spans="1:5" s="1" customFormat="1" ht="22.5" customHeight="1">
      <c r="A37" s="29"/>
      <c r="B37" s="70" t="s">
        <v>40</v>
      </c>
      <c r="C37" s="70"/>
      <c r="D37" s="70"/>
      <c r="E37" s="30"/>
    </row>
    <row r="38" spans="1:5" s="1" customFormat="1" ht="21" customHeight="1">
      <c r="A38" s="29"/>
      <c r="B38" s="31" t="s">
        <v>27</v>
      </c>
      <c r="C38" s="99">
        <f>C39+C40</f>
        <v>432718.19999999995</v>
      </c>
      <c r="D38" s="100"/>
      <c r="E38" s="30"/>
    </row>
    <row r="39" spans="1:5" s="1" customFormat="1" ht="15.75">
      <c r="A39" s="29"/>
      <c r="B39" s="32" t="s">
        <v>28</v>
      </c>
      <c r="C39" s="84">
        <v>233667.83</v>
      </c>
      <c r="D39" s="84"/>
      <c r="E39" s="30"/>
    </row>
    <row r="40" spans="1:5" s="1" customFormat="1" ht="15.75">
      <c r="A40" s="29"/>
      <c r="B40" s="33" t="s">
        <v>29</v>
      </c>
      <c r="C40" s="86">
        <v>199050.37</v>
      </c>
      <c r="D40" s="86"/>
      <c r="E40" s="30"/>
    </row>
    <row r="41" spans="1:5" s="1" customFormat="1" ht="25.5" customHeight="1">
      <c r="A41" s="27"/>
      <c r="B41" s="34" t="s">
        <v>30</v>
      </c>
      <c r="C41" s="35"/>
      <c r="D41" s="35"/>
      <c r="E41" s="35"/>
    </row>
    <row r="42" spans="1:5" s="1" customFormat="1" ht="21" customHeight="1">
      <c r="A42" s="27"/>
      <c r="B42" s="34" t="s">
        <v>37</v>
      </c>
      <c r="C42" s="35"/>
      <c r="D42" s="35"/>
      <c r="E42" s="35"/>
    </row>
    <row r="43" spans="1:5" s="1" customFormat="1" ht="15.75">
      <c r="A43" s="27"/>
      <c r="B43" s="35"/>
      <c r="C43" s="35"/>
      <c r="D43" s="35"/>
      <c r="E43" s="35"/>
    </row>
    <row r="44" spans="1:10" s="1" customFormat="1" ht="34.5" customHeight="1">
      <c r="A44" s="27"/>
      <c r="B44" s="85" t="s">
        <v>44</v>
      </c>
      <c r="C44" s="85"/>
      <c r="D44" s="85"/>
      <c r="E44" s="41">
        <v>41591.31</v>
      </c>
      <c r="F44" s="36"/>
      <c r="G44" s="36"/>
      <c r="H44" s="36"/>
      <c r="I44" s="36"/>
      <c r="J44" s="36"/>
    </row>
    <row r="45" spans="1:10" s="1" customFormat="1" ht="20.25" customHeight="1" hidden="1">
      <c r="A45" s="27"/>
      <c r="B45" s="81" t="s">
        <v>41</v>
      </c>
      <c r="C45" s="81"/>
      <c r="D45" s="81"/>
      <c r="E45" s="43">
        <f>E44+C40</f>
        <v>240641.68</v>
      </c>
      <c r="F45" s="83"/>
      <c r="G45" s="83"/>
      <c r="H45" s="83"/>
      <c r="I45" s="83"/>
      <c r="J45" s="36"/>
    </row>
    <row r="46" spans="1:10" s="1" customFormat="1" ht="31.5" customHeight="1">
      <c r="A46" s="27"/>
      <c r="B46" s="80" t="s">
        <v>50</v>
      </c>
      <c r="C46" s="80"/>
      <c r="D46" s="80"/>
      <c r="E46" s="66">
        <f>E45-E32</f>
        <v>-5361.190000000002</v>
      </c>
      <c r="F46" s="83"/>
      <c r="G46" s="83"/>
      <c r="H46" s="83"/>
      <c r="I46" s="83"/>
      <c r="J46" s="36"/>
    </row>
    <row r="47" spans="1:10" s="1" customFormat="1" ht="15.75" hidden="1">
      <c r="A47" s="27"/>
      <c r="B47" s="37"/>
      <c r="C47" s="78"/>
      <c r="D47" s="78"/>
      <c r="E47" s="34"/>
      <c r="F47" s="36"/>
      <c r="G47" s="36"/>
      <c r="H47" s="36"/>
      <c r="I47" s="36"/>
      <c r="J47" s="36"/>
    </row>
    <row r="48" spans="1:10" s="1" customFormat="1" ht="15.75" hidden="1">
      <c r="A48" s="27"/>
      <c r="B48" s="38"/>
      <c r="C48" s="79"/>
      <c r="D48" s="79"/>
      <c r="E48" s="34"/>
      <c r="F48" s="36"/>
      <c r="G48" s="36"/>
      <c r="H48" s="36"/>
      <c r="I48" s="36"/>
      <c r="J48" s="36"/>
    </row>
    <row r="49" spans="1:10" s="1" customFormat="1" ht="15.75" hidden="1">
      <c r="A49" s="27"/>
      <c r="B49" s="38"/>
      <c r="C49" s="79"/>
      <c r="D49" s="79"/>
      <c r="E49" s="34"/>
      <c r="F49" s="36"/>
      <c r="G49" s="36"/>
      <c r="H49" s="36"/>
      <c r="I49" s="36"/>
      <c r="J49" s="36"/>
    </row>
    <row r="50" spans="1:10" s="1" customFormat="1" ht="15.75">
      <c r="A50" s="39"/>
      <c r="F50" s="36"/>
      <c r="G50" s="36"/>
      <c r="H50" s="36"/>
      <c r="I50" s="36"/>
      <c r="J50" s="36"/>
    </row>
    <row r="51" s="1" customFormat="1" ht="8.25" customHeight="1" hidden="1">
      <c r="A51" s="39"/>
    </row>
    <row r="52" s="1" customFormat="1" ht="8.25" customHeight="1" hidden="1">
      <c r="A52" s="39"/>
    </row>
    <row r="53" spans="1:5" s="1" customFormat="1" ht="15.75">
      <c r="A53" s="77" t="s">
        <v>31</v>
      </c>
      <c r="B53" s="77"/>
      <c r="C53" s="77"/>
      <c r="D53" s="77"/>
      <c r="E53" s="77"/>
    </row>
    <row r="54" spans="1:5" s="1" customFormat="1" ht="15.75">
      <c r="A54" s="77" t="s">
        <v>32</v>
      </c>
      <c r="B54" s="77"/>
      <c r="C54" s="77"/>
      <c r="D54" s="77"/>
      <c r="E54" s="77"/>
    </row>
    <row r="55" spans="1:5" s="1" customFormat="1" ht="15.75">
      <c r="A55" s="77" t="s">
        <v>33</v>
      </c>
      <c r="B55" s="77"/>
      <c r="C55" s="77"/>
      <c r="D55" s="77"/>
      <c r="E55" s="77"/>
    </row>
    <row r="56" s="1" customFormat="1" ht="15.75">
      <c r="A56" s="39"/>
    </row>
  </sheetData>
  <mergeCells count="40">
    <mergeCell ref="A1:E1"/>
    <mergeCell ref="A2:E2"/>
    <mergeCell ref="A3:E3"/>
    <mergeCell ref="A4:E4"/>
    <mergeCell ref="A5:A6"/>
    <mergeCell ref="B5:B6"/>
    <mergeCell ref="C5:C6"/>
    <mergeCell ref="D5:E5"/>
    <mergeCell ref="B17:E17"/>
    <mergeCell ref="A18:E18"/>
    <mergeCell ref="B20:D20"/>
    <mergeCell ref="A21:E21"/>
    <mergeCell ref="B30:D30"/>
    <mergeCell ref="B32:D32"/>
    <mergeCell ref="B34:D34"/>
    <mergeCell ref="B35:E35"/>
    <mergeCell ref="B36:E36"/>
    <mergeCell ref="B37:D37"/>
    <mergeCell ref="C38:D38"/>
    <mergeCell ref="C39:D39"/>
    <mergeCell ref="C40:D40"/>
    <mergeCell ref="B44:D44"/>
    <mergeCell ref="B45:D45"/>
    <mergeCell ref="F45:G45"/>
    <mergeCell ref="C49:D49"/>
    <mergeCell ref="A53:E53"/>
    <mergeCell ref="H45:I45"/>
    <mergeCell ref="B46:D46"/>
    <mergeCell ref="F46:G46"/>
    <mergeCell ref="H46:I46"/>
    <mergeCell ref="A54:E54"/>
    <mergeCell ref="A55:E55"/>
    <mergeCell ref="B25:D25"/>
    <mergeCell ref="B26:D26"/>
    <mergeCell ref="B27:D27"/>
    <mergeCell ref="B28:D28"/>
    <mergeCell ref="B29:D29"/>
    <mergeCell ref="E25:E29"/>
    <mergeCell ref="C47:D47"/>
    <mergeCell ref="C48:D48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2011-01-31T04:53:04Z</cp:lastPrinted>
  <dcterms:created xsi:type="dcterms:W3CDTF">1996-10-08T23:32:33Z</dcterms:created>
  <dcterms:modified xsi:type="dcterms:W3CDTF">2011-02-16T05:02:20Z</dcterms:modified>
  <cp:category/>
  <cp:version/>
  <cp:contentType/>
  <cp:contentStatus/>
</cp:coreProperties>
</file>