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<sst xmlns="http://schemas.openxmlformats.org/spreadsheetml/2006/main" count="473" uniqueCount="210">
  <si>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</si>
  <si>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</si>
  <si>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</si>
  <si>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</si>
  <si>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</si>
  <si>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</si>
  <si>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</si>
  <si>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</si>
  <si>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</si>
  <si>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</si>
  <si>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</si>
  <si>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</si>
  <si>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</si>
  <si>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</si>
  <si>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</si>
  <si>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</si>
  <si>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</si>
  <si>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</si>
  <si>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</si>
  <si>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</si>
  <si>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</si>
  <si>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</si>
  <si>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</si>
  <si>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</si>
  <si>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</si>
  <si>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</si>
  <si>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</si>
  <si>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</si>
  <si>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</si>
  <si>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</si>
  <si>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</si>
  <si>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</si>
  <si>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</si>
  <si>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</si>
  <si>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</si>
  <si>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</si>
  <si>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</si>
  <si>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</si>
  <si>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</si>
  <si>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</si>
  <si>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</si>
  <si>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</si>
  <si>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</si>
  <si>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</si>
  <si>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</si>
  <si>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</si>
  <si>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</si>
  <si>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</si>
  <si>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</si>
  <si>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</si>
  <si>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</si>
  <si>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</si>
  <si>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</si>
  <si>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</si>
  <si>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</si>
  <si>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</si>
  <si>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</si>
  <si>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</si>
  <si>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</si>
  <si>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</si>
  <si>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</si>
  <si>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</si>
  <si>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ул. Большая Подгорная, 155</t>
  </si>
  <si>
    <t xml:space="preserve">Структура плановых затрат </t>
  </si>
  <si>
    <t>25 чел.</t>
  </si>
  <si>
    <t>9 шт.</t>
  </si>
  <si>
    <t>4,94 руб/кв.м/мес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</si>
  <si>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</si>
  <si>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</si>
  <si>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</si>
  <si>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</si>
  <si>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</si>
  <si>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</si>
  <si>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</si>
  <si>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</si>
  <si>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408,9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</si>
  <si>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>Гидравлические испытания системы отопления -август                                                                                                                                                                                                          Ремонт пола в тамбуре- ноябрь                                                                                                                                           Ремонт перил в подъезде- октябрь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</si>
  <si>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</si>
  <si>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</si>
  <si>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февраль,июнь, июль, август,сентябрь                                                                                                                 –Скос травы- июнь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Спил веток с тополя и спил дерева на придомовой территории-июль                                                                                                                            -Очистка территории от мусора- апрель                                                                                                                         -Гидродинамическая  прочистка канализации- август  ,   электромеханическая прочистка канализации                                  - октябрь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</si>
  <si>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-Сброс снега с кровли - январь , Скол сосулек с кровли-декабрь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</si>
  <si>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</t>
    </r>
  </si>
  <si>
    <t>по содержанию и ремонту общего имущества в многоквартирном доме за период: 2014г.</t>
  </si>
  <si>
    <t>28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</si>
  <si>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</si>
  <si>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</si>
  <si>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</si>
  <si>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</si>
  <si>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</si>
  <si>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</si>
  <si>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</si>
  <si>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</si>
  <si>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</si>
  <si>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</si>
  <si>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</si>
  <si>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</si>
  <si>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</si>
  <si>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</si>
  <si>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</si>
  <si>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</si>
  <si>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</si>
  <si>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</si>
  <si>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</si>
  <si>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</si>
  <si>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</si>
  <si>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</si>
  <si>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</si>
  <si>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</si>
  <si>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</si>
  <si>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</si>
  <si>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</si>
  <si>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</si>
  <si>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</si>
  <si>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</si>
  <si>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</si>
  <si>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</si>
  <si>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</si>
  <si>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18.02.14</t>
  </si>
  <si>
    <t>13:00</t>
  </si>
  <si>
    <t>19:00</t>
  </si>
  <si>
    <t>Замена трубы Д 50мм - 1о м/п, замена спускных вентилей Д 20мм - 2 шт.</t>
  </si>
  <si>
    <t>Труба ст. Д 50мм - 10м/п,резьба Д 20м - 2 шт., вентиль Д 20мм - 2 шт., ттермоизоляция Д 50мм - 10 м/п, круг отрезной Д 230мм - 2 шт, электроды - 1 кг.</t>
  </si>
  <si>
    <t>мн.дом</t>
  </si>
  <si>
    <t/>
  </si>
  <si>
    <t>ул.Б.Подгорная,155</t>
  </si>
  <si>
    <t>Содержание общего имущества</t>
  </si>
  <si>
    <t>СОИ (системы)</t>
  </si>
  <si>
    <t>Центральное отопление</t>
  </si>
  <si>
    <t>05.05.14</t>
  </si>
  <si>
    <t>08:30</t>
  </si>
  <si>
    <t>16:00</t>
  </si>
  <si>
    <t>Устройство козырька : монтаж обрешётки-3 куб.м, монтаж козырька - 3 куб.м.</t>
  </si>
  <si>
    <t>Плаха обрезная 50х150 (подпорки) - 10 м/п, тёс необрезн. 20х100 (обрешётка) - 6 м/п, гвозди 150мм - 1 кг, гвозди 120мм - 1 кг, профиль оцинк. некраш. 3 кв.м.</t>
  </si>
  <si>
    <t>Крыши и водосточные системы</t>
  </si>
  <si>
    <t>07.05.14</t>
  </si>
  <si>
    <t>14:00</t>
  </si>
  <si>
    <t>Всё исправно.</t>
  </si>
  <si>
    <t>Электроснабжение</t>
  </si>
  <si>
    <t>13.01.14</t>
  </si>
  <si>
    <t>09:00</t>
  </si>
  <si>
    <t>10:00</t>
  </si>
  <si>
    <t>Сброс снега с кровли ж/д.</t>
  </si>
  <si>
    <t>СОИ (работы)</t>
  </si>
  <si>
    <t>Сезонные работы</t>
  </si>
  <si>
    <t>17.01.14</t>
  </si>
  <si>
    <t>Замена ламп.</t>
  </si>
  <si>
    <t>Лампа 60Вт. -  1 шт.</t>
  </si>
  <si>
    <t>17.02.14</t>
  </si>
  <si>
    <t>15:00</t>
  </si>
  <si>
    <t>15:30</t>
  </si>
  <si>
    <t>Консультация по телефону по снятию показаний в один день.</t>
  </si>
  <si>
    <t>квартира</t>
  </si>
  <si>
    <t>09.06.14</t>
  </si>
  <si>
    <t>Установка бокса.Замена автоматов.</t>
  </si>
  <si>
    <t>25А (1п) - 2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</si>
  <si>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</si>
  <si>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</si>
  <si>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</si>
  <si>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20.03.14</t>
  </si>
  <si>
    <t>13:30</t>
  </si>
  <si>
    <t>Доставка ПГС  - 6 куб.м. 4500 руб.</t>
  </si>
  <si>
    <t>Заявки от населения</t>
  </si>
  <si>
    <t>19.02.14</t>
  </si>
  <si>
    <t>14:30</t>
  </si>
  <si>
    <t>Ремонт полов, тротуара.</t>
  </si>
  <si>
    <t>См. наряд № 4540 от 18.02.14г.</t>
  </si>
  <si>
    <t>Стены и фасады</t>
  </si>
  <si>
    <t>31.03.14</t>
  </si>
  <si>
    <t>16:30</t>
  </si>
  <si>
    <t>Планировка ПГС на придомовой территории на пл. 10 кв.м лопатой вручную.</t>
  </si>
  <si>
    <t>Внешнее благоустройство</t>
  </si>
  <si>
    <t>30.04.14</t>
  </si>
  <si>
    <t>12:00</t>
  </si>
  <si>
    <t>Перезапуск  2-х стояков СО.</t>
  </si>
  <si>
    <t>17:00</t>
  </si>
  <si>
    <t>Вскрытие полов - 1,5 кв.м.Вскрытие т/трассы. Земляные работы - 2 куб.м.</t>
  </si>
  <si>
    <t>21.10.14</t>
  </si>
  <si>
    <t>Прочистка канализации Д 100мм - 10м/п.</t>
  </si>
  <si>
    <t>Водопровод и канализация, горячее водоснабжение</t>
  </si>
  <si>
    <t>10.04.14</t>
  </si>
  <si>
    <t>11:00</t>
  </si>
  <si>
    <t>Отмена.</t>
  </si>
  <si>
    <t>27.06.14</t>
  </si>
  <si>
    <t>Вырубка поросли с придомовой территории - 30  кв.м.</t>
  </si>
  <si>
    <t>01.06.14</t>
  </si>
  <si>
    <t>Окос травы - 60 кв.м</t>
  </si>
  <si>
    <t>бензин 0,6 л/час</t>
  </si>
  <si>
    <t>21.07.14</t>
  </si>
  <si>
    <t>Опрессовка СО: ревизия вентилей Д 15мм - 2 шт., ревизия задвижек Д 50мм - 2 шт.</t>
  </si>
  <si>
    <t>лён - 0,01кг.</t>
  </si>
  <si>
    <t>28.08.14</t>
  </si>
  <si>
    <t>Очистка кровли на пл. 200 кв.м, спил веток. Устранение течи кровли.</t>
  </si>
  <si>
    <t>Пена монт. 1 балл.</t>
  </si>
  <si>
    <t>04.09.14</t>
  </si>
  <si>
    <t>Рубильник замены не требует.</t>
  </si>
  <si>
    <t>18.09.14</t>
  </si>
  <si>
    <t>Устройство конька на кровле длиной 18 п/м.</t>
  </si>
  <si>
    <t>Лист оцинков. размером Зм х 1,2 - 2 шт.</t>
  </si>
  <si>
    <t>17.09.14</t>
  </si>
  <si>
    <t>Прочистка канализации Д 100мм - 10 м/п.</t>
  </si>
  <si>
    <t>02.10.14</t>
  </si>
  <si>
    <t>Осмотр э/проводки, Акт не составлен.</t>
  </si>
  <si>
    <t>Технический надзор</t>
  </si>
  <si>
    <t>03.02.14</t>
  </si>
  <si>
    <t>11:40</t>
  </si>
  <si>
    <t>Ремонт канализации, отогрев ХВС Д-20мм - 7м/п.</t>
  </si>
  <si>
    <t>Канализ.-й отвод Д-100мм - 1 шт., резиновая муфта Д 100х100 - 1шт.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</si>
  <si>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</si>
  <si>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(июль). Устройство козырька (май). Устройство конька на кровле (сентябрь). Ремонт системы канализации (февраль)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</si>
  <si>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–Скос травы и вырубка поросли ( июнь). Прочистка канализации (сентябрь, октябрь). Работы по благоустройству придомовой территории (март). Ремонт кровли (август). Работы по гидродинамической прочистке системы канализации (октябрь). Очистка контейнерной площадки от мусора (июль)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</si>
</sst>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32" borderId="8" xfId="53" applyFont="1" applyFill="1" applyBorder="1" applyAlignment="1">
      <alignment horizontal="right"/>
      <protection/>
    </xf>
    <xf numFmtId="0" fontId="2" fillId="32" borderId="8" xfId="53" applyFont="1" applyFill="1" applyBorder="1" applyAlignment="1">
      <alignment/>
      <protection/>
    </xf>
    <xf numFmtId="2" fontId="2" fillId="32" borderId="8" xfId="53" applyNumberFormat="1" applyFont="1" applyFill="1" applyBorder="1" applyAlignment="1">
      <alignment horizontal="right"/>
      <protection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5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9.25390625" style="33" customWidth="1"/>
  </cols>
  <sheetData>
    <row r="1" spans="1:9" ht="15.75">
      <c r="A1" s="90" t="s">
        <v>68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82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10746.12+24239.76</f>
        <v>34985.88</v>
      </c>
      <c r="C15" s="20">
        <v>25417.08</v>
      </c>
      <c r="D15" s="20">
        <f>SUM(B15:C15)</f>
        <v>60402.96</v>
      </c>
      <c r="E15" s="1"/>
      <c r="F15" s="1"/>
      <c r="G15" s="1"/>
      <c r="H15" s="1"/>
    </row>
    <row r="16" spans="1:8" ht="12.75">
      <c r="A16" s="24" t="s">
        <v>85</v>
      </c>
      <c r="B16" s="20">
        <f>6920.25+14964.39</f>
        <v>21884.64</v>
      </c>
      <c r="C16" s="20">
        <v>18162.56</v>
      </c>
      <c r="D16" s="20">
        <f>SUM(B16:C16)</f>
        <v>40047.2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33372.99199999999</v>
      </c>
      <c r="C17" s="39">
        <f>H72+H77+H85</f>
        <v>50291.549999999996</v>
      </c>
      <c r="D17" s="39">
        <f>SUM(B17:C17)</f>
        <v>83664.54199999999</v>
      </c>
      <c r="E17" s="1"/>
      <c r="F17" s="1"/>
      <c r="G17" s="1"/>
      <c r="H17" s="1"/>
    </row>
    <row r="18" spans="1:8" ht="12.75">
      <c r="A18" s="5" t="s">
        <v>87</v>
      </c>
      <c r="B18" s="36">
        <f>B16-B17</f>
        <v>-11488.351999999992</v>
      </c>
      <c r="C18" s="36">
        <f>C16-C17</f>
        <v>-32128.989999999994</v>
      </c>
      <c r="D18" s="36">
        <f>SUM(B18:C18)</f>
        <v>-43617.34199999999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7">
        <f>D18</f>
        <v>-43617.34199999999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89</v>
      </c>
      <c r="D22" s="37">
        <v>-134480.33399999997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90</v>
      </c>
      <c r="D24" s="37">
        <f>D20+D22</f>
        <v>-178097.67599999998</v>
      </c>
      <c r="H24" s="8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J25" s="37"/>
    </row>
    <row r="26" spans="1:8" ht="12.75" customHeight="1">
      <c r="A26" s="99" t="s">
        <v>63</v>
      </c>
      <c r="B26" s="100"/>
      <c r="C26" s="100"/>
      <c r="D26" s="100"/>
      <c r="E26" s="100"/>
      <c r="F26" s="100"/>
      <c r="G26" s="100"/>
      <c r="H26" s="25" t="s">
        <v>20</v>
      </c>
    </row>
    <row r="27" spans="1:8" ht="12.75" customHeight="1">
      <c r="A27" s="98" t="s">
        <v>21</v>
      </c>
      <c r="B27" s="98"/>
      <c r="C27" s="98"/>
      <c r="D27" s="98"/>
      <c r="E27" s="98"/>
      <c r="F27" s="98"/>
      <c r="G27" s="98"/>
      <c r="H27" s="26">
        <v>4.54</v>
      </c>
    </row>
    <row r="28" spans="1:8" ht="12.75" customHeight="1">
      <c r="A28" s="98" t="s">
        <v>22</v>
      </c>
      <c r="B28" s="98"/>
      <c r="C28" s="98"/>
      <c r="D28" s="98"/>
      <c r="E28" s="98"/>
      <c r="F28" s="98"/>
      <c r="G28" s="98"/>
      <c r="H28" s="26">
        <v>0.4</v>
      </c>
    </row>
    <row r="29" spans="1:8" ht="12.75" customHeight="1">
      <c r="A29" s="98" t="s">
        <v>17</v>
      </c>
      <c r="B29" s="98"/>
      <c r="C29" s="98"/>
      <c r="D29" s="98"/>
      <c r="E29" s="98"/>
      <c r="F29" s="98"/>
      <c r="G29" s="98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7.130000000000001</v>
      </c>
    </row>
    <row r="31" spans="1:8" ht="12.75" customHeight="1">
      <c r="A31" s="98"/>
      <c r="B31" s="98"/>
      <c r="C31" s="98"/>
      <c r="D31" s="98"/>
      <c r="E31" s="98"/>
      <c r="F31" s="98"/>
      <c r="G31" s="98"/>
      <c r="H31" s="26"/>
    </row>
    <row r="32" spans="1:8" ht="12.75" customHeight="1">
      <c r="A32" s="98" t="s">
        <v>23</v>
      </c>
      <c r="B32" s="98"/>
      <c r="C32" s="98"/>
      <c r="D32" s="98"/>
      <c r="E32" s="98"/>
      <c r="F32" s="98"/>
      <c r="G32" s="98"/>
      <c r="H32" s="26">
        <v>3.9</v>
      </c>
    </row>
    <row r="33" spans="1:8" ht="12.75" customHeight="1">
      <c r="A33" s="98" t="s">
        <v>24</v>
      </c>
      <c r="B33" s="98"/>
      <c r="C33" s="98"/>
      <c r="D33" s="98"/>
      <c r="E33" s="98"/>
      <c r="F33" s="98"/>
      <c r="G33" s="98"/>
      <c r="H33" s="26">
        <v>0</v>
      </c>
    </row>
    <row r="34" spans="1:8" ht="12.75" customHeight="1">
      <c r="A34" s="98" t="s">
        <v>25</v>
      </c>
      <c r="B34" s="98"/>
      <c r="C34" s="98"/>
      <c r="D34" s="98"/>
      <c r="E34" s="98"/>
      <c r="F34" s="98"/>
      <c r="G34" s="98"/>
      <c r="H34" s="26">
        <v>1.28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5.18</v>
      </c>
    </row>
    <row r="36" spans="1:8" ht="12.75" customHeight="1">
      <c r="A36" s="98"/>
      <c r="B36" s="98"/>
      <c r="C36" s="98"/>
      <c r="D36" s="98"/>
      <c r="E36" s="98"/>
      <c r="F36" s="98"/>
      <c r="G36" s="98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5" t="s">
        <v>59</v>
      </c>
      <c r="B39" s="96"/>
      <c r="C39" s="96"/>
      <c r="D39" s="96"/>
      <c r="E39" s="96"/>
      <c r="F39" s="96"/>
      <c r="G39" s="96"/>
      <c r="H39" s="9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2" t="s">
        <v>29</v>
      </c>
      <c r="B41" s="73"/>
      <c r="C41" s="73"/>
      <c r="D41" s="74"/>
      <c r="E41" s="74"/>
      <c r="F41" s="74"/>
      <c r="G41" s="75"/>
      <c r="H41" s="4" t="s">
        <v>91</v>
      </c>
    </row>
    <row r="42" spans="1:9" ht="47.25" customHeight="1">
      <c r="A42" s="76" t="s">
        <v>30</v>
      </c>
      <c r="B42" s="77"/>
      <c r="C42" s="77"/>
      <c r="D42" s="77"/>
      <c r="E42" s="77"/>
      <c r="F42" s="77"/>
      <c r="G42" s="78"/>
      <c r="H42" s="28">
        <f>12*B5*I42</f>
        <v>10745.891999999998</v>
      </c>
      <c r="I42" s="35">
        <f>2.16+0.03</f>
        <v>2.19</v>
      </c>
    </row>
    <row r="43" spans="1:9" ht="33.75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3091.2839999999997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1668.312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1668.312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883.2239999999998</v>
      </c>
      <c r="I46" s="35">
        <v>0.18</v>
      </c>
    </row>
    <row r="47" spans="1:9" ht="47.25" customHeight="1">
      <c r="A47" s="76" t="s">
        <v>36</v>
      </c>
      <c r="B47" s="77"/>
      <c r="C47" s="77"/>
      <c r="D47" s="77"/>
      <c r="E47" s="77"/>
      <c r="F47" s="77"/>
      <c r="G47" s="78"/>
      <c r="H47" s="28">
        <f>12*B5*I47</f>
        <v>3189.4199999999996</v>
      </c>
      <c r="I47" s="35">
        <f>0.62+0.03</f>
        <v>0.65</v>
      </c>
    </row>
    <row r="48" spans="1:9" ht="23.2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1030.4279999999999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22276.871999999992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2" t="s">
        <v>37</v>
      </c>
      <c r="B51" s="73"/>
      <c r="C51" s="73"/>
      <c r="D51" s="74"/>
      <c r="E51" s="74"/>
      <c r="F51" s="74"/>
      <c r="G51" s="75"/>
      <c r="H51" s="4" t="s">
        <v>91</v>
      </c>
    </row>
    <row r="52" spans="1:9" ht="23.25" customHeight="1">
      <c r="A52" s="76" t="s">
        <v>207</v>
      </c>
      <c r="B52" s="77"/>
      <c r="C52" s="77"/>
      <c r="D52" s="77"/>
      <c r="E52" s="77"/>
      <c r="F52" s="77"/>
      <c r="G52" s="78"/>
      <c r="H52" s="41">
        <v>350</v>
      </c>
      <c r="I52" s="35">
        <v>0.4</v>
      </c>
    </row>
    <row r="53" spans="1:8" ht="24.75" customHeight="1">
      <c r="A53" s="79" t="s">
        <v>53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54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55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2" t="s">
        <v>45</v>
      </c>
      <c r="B58" s="73"/>
      <c r="C58" s="73"/>
      <c r="D58" s="74"/>
      <c r="E58" s="74"/>
      <c r="F58" s="74"/>
      <c r="G58" s="75"/>
      <c r="H58" s="4" t="s">
        <v>91</v>
      </c>
    </row>
    <row r="59" spans="1:9" ht="12.75" customHeight="1">
      <c r="A59" s="76" t="s">
        <v>44</v>
      </c>
      <c r="B59" s="77"/>
      <c r="C59" s="77"/>
      <c r="D59" s="77"/>
      <c r="E59" s="77"/>
      <c r="F59" s="77"/>
      <c r="G59" s="78"/>
      <c r="H59" s="28">
        <v>10746.12</v>
      </c>
      <c r="I59" s="35">
        <v>2.19</v>
      </c>
    </row>
    <row r="60" spans="1:8" ht="24" customHeight="1">
      <c r="A60" s="76" t="s">
        <v>49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10746.12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5" t="s">
        <v>60</v>
      </c>
      <c r="B63" s="96"/>
      <c r="C63" s="96"/>
      <c r="D63" s="96"/>
      <c r="E63" s="96"/>
      <c r="F63" s="96"/>
      <c r="G63" s="96"/>
      <c r="H63" s="9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2" t="s">
        <v>43</v>
      </c>
      <c r="B65" s="73"/>
      <c r="C65" s="73"/>
      <c r="D65" s="74"/>
      <c r="E65" s="74"/>
      <c r="F65" s="74"/>
      <c r="G65" s="75"/>
      <c r="H65" s="4" t="s">
        <v>91</v>
      </c>
    </row>
    <row r="66" spans="1:9" ht="36.75" customHeight="1">
      <c r="A66" s="76" t="s">
        <v>38</v>
      </c>
      <c r="B66" s="77"/>
      <c r="C66" s="77"/>
      <c r="D66" s="77"/>
      <c r="E66" s="77"/>
      <c r="F66" s="77"/>
      <c r="G66" s="78"/>
      <c r="H66" s="28">
        <f>12*B5*I66</f>
        <v>5201.208</v>
      </c>
      <c r="I66" s="35">
        <v>1.06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4416.12</v>
      </c>
      <c r="I67" s="35">
        <v>0.9</v>
      </c>
    </row>
    <row r="68" spans="1:9" ht="36.75" customHeight="1">
      <c r="A68" s="76" t="s">
        <v>48</v>
      </c>
      <c r="B68" s="77"/>
      <c r="C68" s="77"/>
      <c r="D68" s="77"/>
      <c r="E68" s="77"/>
      <c r="F68" s="77"/>
      <c r="G68" s="78"/>
      <c r="H68" s="28">
        <f>12*B5*I68</f>
        <v>6182.567999999999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1177.6319999999998</v>
      </c>
      <c r="I69" s="35">
        <v>0.24</v>
      </c>
    </row>
    <row r="70" spans="1:9" ht="25.5" customHeight="1">
      <c r="A70" s="76" t="s">
        <v>41</v>
      </c>
      <c r="B70" s="77"/>
      <c r="C70" s="77"/>
      <c r="D70" s="77"/>
      <c r="E70" s="77"/>
      <c r="F70" s="77"/>
      <c r="G70" s="78"/>
      <c r="H70" s="28">
        <f>12*B5*I70</f>
        <v>2158.9919999999997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736.0199999999999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19872.539999999997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2" t="s">
        <v>46</v>
      </c>
      <c r="B74" s="73"/>
      <c r="C74" s="73"/>
      <c r="D74" s="74"/>
      <c r="E74" s="74"/>
      <c r="F74" s="74"/>
      <c r="G74" s="75"/>
      <c r="H74" s="4" t="s">
        <v>91</v>
      </c>
    </row>
    <row r="75" spans="1:8" ht="45" customHeight="1">
      <c r="A75" s="76" t="s">
        <v>208</v>
      </c>
      <c r="B75" s="77"/>
      <c r="C75" s="77"/>
      <c r="D75" s="77"/>
      <c r="E75" s="77"/>
      <c r="F75" s="77"/>
      <c r="G75" s="78"/>
      <c r="H75" s="41">
        <f>2153.61+4042+4078+1489</f>
        <v>11762.61</v>
      </c>
    </row>
    <row r="76" spans="1:8" ht="34.5" customHeight="1">
      <c r="A76" s="79" t="s">
        <v>52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11762.61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2" t="s">
        <v>47</v>
      </c>
      <c r="B79" s="73"/>
      <c r="C79" s="73"/>
      <c r="D79" s="74"/>
      <c r="E79" s="74"/>
      <c r="F79" s="74"/>
      <c r="G79" s="75"/>
      <c r="H79" s="4" t="s">
        <v>91</v>
      </c>
    </row>
    <row r="80" spans="1:8" ht="24.75" customHeight="1">
      <c r="A80" s="76" t="s">
        <v>77</v>
      </c>
      <c r="B80" s="77"/>
      <c r="C80" s="77"/>
      <c r="D80" s="77"/>
      <c r="E80" s="77"/>
      <c r="F80" s="77"/>
      <c r="G80" s="78"/>
      <c r="H80" s="28">
        <v>0</v>
      </c>
    </row>
    <row r="81" spans="1:8" ht="24.75" customHeight="1">
      <c r="A81" s="76" t="s">
        <v>50</v>
      </c>
      <c r="B81" s="77"/>
      <c r="C81" s="77"/>
      <c r="D81" s="77"/>
      <c r="E81" s="77"/>
      <c r="F81" s="77"/>
      <c r="G81" s="78"/>
      <c r="H81" s="28">
        <v>0</v>
      </c>
    </row>
    <row r="82" spans="1:8" ht="30" customHeight="1">
      <c r="A82" s="87" t="s">
        <v>81</v>
      </c>
      <c r="B82" s="88"/>
      <c r="C82" s="88"/>
      <c r="D82" s="88"/>
      <c r="E82" s="88"/>
      <c r="F82" s="88"/>
      <c r="G82" s="89"/>
      <c r="H82" s="28">
        <v>0</v>
      </c>
    </row>
    <row r="83" spans="1:8" ht="24.75" customHeight="1">
      <c r="A83" s="79" t="s">
        <v>51</v>
      </c>
      <c r="B83" s="80"/>
      <c r="C83" s="80"/>
      <c r="D83" s="80"/>
      <c r="E83" s="80"/>
      <c r="F83" s="80"/>
      <c r="G83" s="81"/>
      <c r="H83" s="28">
        <v>0</v>
      </c>
    </row>
    <row r="84" spans="1:8" ht="68.25" customHeight="1">
      <c r="A84" s="84" t="s">
        <v>209</v>
      </c>
      <c r="B84" s="85"/>
      <c r="C84" s="85"/>
      <c r="D84" s="85"/>
      <c r="E84" s="85"/>
      <c r="F84" s="85"/>
      <c r="G84" s="86"/>
      <c r="H84" s="28">
        <f>1416.6+3100+3100+660+4860+1590+3500+429.8</f>
        <v>18656.399999999998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18656.399999999998</v>
      </c>
    </row>
    <row r="86" ht="12.75">
      <c r="H86" s="33"/>
    </row>
    <row r="87" ht="12.75">
      <c r="A87" t="s">
        <v>67</v>
      </c>
    </row>
    <row r="91" spans="1:25" ht="12.75">
      <c r="A91" s="40" t="s">
        <v>92</v>
      </c>
      <c r="B91" s="40" t="s">
        <v>93</v>
      </c>
      <c r="C91" s="40" t="s">
        <v>94</v>
      </c>
      <c r="D91" s="40" t="s">
        <v>95</v>
      </c>
      <c r="E91" s="40" t="s">
        <v>96</v>
      </c>
      <c r="F91" s="40" t="s">
        <v>97</v>
      </c>
      <c r="G91" s="40" t="s">
        <v>98</v>
      </c>
      <c r="H91" s="40" t="s">
        <v>99</v>
      </c>
      <c r="I91" s="40" t="s">
        <v>100</v>
      </c>
      <c r="J91" s="40" t="s">
        <v>101</v>
      </c>
      <c r="K91" s="40" t="s">
        <v>102</v>
      </c>
      <c r="L91" s="40" t="s">
        <v>103</v>
      </c>
      <c r="M91" s="40" t="s">
        <v>104</v>
      </c>
      <c r="N91" s="40" t="s">
        <v>105</v>
      </c>
      <c r="O91" s="40" t="s">
        <v>106</v>
      </c>
      <c r="P91" s="40" t="s">
        <v>107</v>
      </c>
      <c r="Q91" s="40" t="s">
        <v>108</v>
      </c>
      <c r="R91" s="40" t="s">
        <v>109</v>
      </c>
      <c r="S91" s="40" t="s">
        <v>110</v>
      </c>
      <c r="T91" s="40" t="s">
        <v>111</v>
      </c>
      <c r="U91" s="40" t="s">
        <v>112</v>
      </c>
      <c r="V91" s="40" t="s">
        <v>113</v>
      </c>
      <c r="W91" s="40" t="s">
        <v>114</v>
      </c>
      <c r="X91" s="40" t="s">
        <v>115</v>
      </c>
      <c r="Y91" s="40" t="s">
        <v>116</v>
      </c>
    </row>
    <row r="92" spans="1:25" s="45" customFormat="1" ht="12.75">
      <c r="A92" s="42">
        <v>4540</v>
      </c>
      <c r="B92" s="42" t="b">
        <v>0</v>
      </c>
      <c r="C92" s="42">
        <v>4453</v>
      </c>
      <c r="D92" s="43" t="s">
        <v>117</v>
      </c>
      <c r="E92" s="43" t="s">
        <v>118</v>
      </c>
      <c r="F92" s="43" t="s">
        <v>119</v>
      </c>
      <c r="G92" s="42">
        <v>6</v>
      </c>
      <c r="H92" s="42">
        <v>3</v>
      </c>
      <c r="I92" s="43" t="s">
        <v>120</v>
      </c>
      <c r="J92" s="43" t="s">
        <v>121</v>
      </c>
      <c r="K92" s="42">
        <v>1</v>
      </c>
      <c r="L92" s="43" t="s">
        <v>122</v>
      </c>
      <c r="M92" s="43" t="s">
        <v>123</v>
      </c>
      <c r="N92" s="44"/>
      <c r="O92" s="44"/>
      <c r="P92" s="44"/>
      <c r="Q92" s="44"/>
      <c r="R92" s="42" t="b">
        <v>1</v>
      </c>
      <c r="S92" s="43" t="s">
        <v>124</v>
      </c>
      <c r="T92" s="43" t="s">
        <v>123</v>
      </c>
      <c r="U92" s="43" t="s">
        <v>125</v>
      </c>
      <c r="V92" s="43" t="s">
        <v>126</v>
      </c>
      <c r="W92" s="43" t="s">
        <v>127</v>
      </c>
      <c r="X92" s="42" t="b">
        <v>0</v>
      </c>
      <c r="Y92" s="42" t="b">
        <v>0</v>
      </c>
    </row>
    <row r="93" spans="1:25" s="56" customFormat="1" ht="12.75">
      <c r="A93" s="52">
        <v>4899</v>
      </c>
      <c r="B93" s="52" t="b">
        <v>0</v>
      </c>
      <c r="C93" s="52">
        <v>4807</v>
      </c>
      <c r="D93" s="53" t="s">
        <v>128</v>
      </c>
      <c r="E93" s="53" t="s">
        <v>129</v>
      </c>
      <c r="F93" s="53" t="s">
        <v>130</v>
      </c>
      <c r="G93" s="52">
        <v>7</v>
      </c>
      <c r="H93" s="52">
        <v>2</v>
      </c>
      <c r="I93" s="53" t="s">
        <v>131</v>
      </c>
      <c r="J93" s="53" t="s">
        <v>132</v>
      </c>
      <c r="K93" s="52">
        <v>1</v>
      </c>
      <c r="L93" s="53" t="s">
        <v>122</v>
      </c>
      <c r="M93" s="53" t="s">
        <v>123</v>
      </c>
      <c r="N93" s="54">
        <v>4042</v>
      </c>
      <c r="O93" s="55"/>
      <c r="P93" s="55"/>
      <c r="Q93" s="55"/>
      <c r="R93" s="52" t="b">
        <v>1</v>
      </c>
      <c r="S93" s="53" t="s">
        <v>124</v>
      </c>
      <c r="T93" s="53" t="s">
        <v>123</v>
      </c>
      <c r="U93" s="53" t="s">
        <v>125</v>
      </c>
      <c r="V93" s="53" t="s">
        <v>126</v>
      </c>
      <c r="W93" s="53" t="s">
        <v>133</v>
      </c>
      <c r="X93" s="52" t="b">
        <v>0</v>
      </c>
      <c r="Y93" s="52" t="b">
        <v>0</v>
      </c>
    </row>
    <row r="94" spans="1:25" s="45" customFormat="1" ht="12.75">
      <c r="A94" s="42">
        <v>4916</v>
      </c>
      <c r="B94" s="42" t="b">
        <v>0</v>
      </c>
      <c r="C94" s="42">
        <v>4824</v>
      </c>
      <c r="D94" s="43" t="s">
        <v>134</v>
      </c>
      <c r="E94" s="43" t="s">
        <v>118</v>
      </c>
      <c r="F94" s="43" t="s">
        <v>135</v>
      </c>
      <c r="G94" s="42">
        <v>1</v>
      </c>
      <c r="H94" s="42">
        <v>1</v>
      </c>
      <c r="I94" s="43" t="s">
        <v>136</v>
      </c>
      <c r="J94" s="43" t="s">
        <v>123</v>
      </c>
      <c r="K94" s="42">
        <v>1</v>
      </c>
      <c r="L94" s="43" t="s">
        <v>122</v>
      </c>
      <c r="M94" s="43" t="s">
        <v>123</v>
      </c>
      <c r="N94" s="46">
        <v>360</v>
      </c>
      <c r="O94" s="44"/>
      <c r="P94" s="44"/>
      <c r="Q94" s="44"/>
      <c r="R94" s="42" t="b">
        <v>1</v>
      </c>
      <c r="S94" s="43" t="s">
        <v>124</v>
      </c>
      <c r="T94" s="43" t="s">
        <v>123</v>
      </c>
      <c r="U94" s="43" t="s">
        <v>125</v>
      </c>
      <c r="V94" s="43" t="s">
        <v>126</v>
      </c>
      <c r="W94" s="43" t="s">
        <v>137</v>
      </c>
      <c r="X94" s="42" t="b">
        <v>0</v>
      </c>
      <c r="Y94" s="42" t="b">
        <v>0</v>
      </c>
    </row>
    <row r="95" spans="1:25" s="51" customFormat="1" ht="12.75">
      <c r="A95" s="47">
        <v>4322</v>
      </c>
      <c r="B95" s="47" t="b">
        <v>0</v>
      </c>
      <c r="C95" s="47">
        <v>4238</v>
      </c>
      <c r="D95" s="48" t="s">
        <v>138</v>
      </c>
      <c r="E95" s="48" t="s">
        <v>139</v>
      </c>
      <c r="F95" s="48" t="s">
        <v>140</v>
      </c>
      <c r="G95" s="47">
        <v>1</v>
      </c>
      <c r="H95" s="47">
        <v>2</v>
      </c>
      <c r="I95" s="48" t="s">
        <v>141</v>
      </c>
      <c r="J95" s="48" t="s">
        <v>123</v>
      </c>
      <c r="K95" s="47">
        <v>1</v>
      </c>
      <c r="L95" s="48" t="s">
        <v>122</v>
      </c>
      <c r="M95" s="48" t="s">
        <v>123</v>
      </c>
      <c r="N95" s="49">
        <v>350</v>
      </c>
      <c r="O95" s="50"/>
      <c r="P95" s="50"/>
      <c r="Q95" s="50"/>
      <c r="R95" s="47" t="b">
        <v>1</v>
      </c>
      <c r="S95" s="48" t="s">
        <v>124</v>
      </c>
      <c r="T95" s="48" t="s">
        <v>123</v>
      </c>
      <c r="U95" s="48" t="s">
        <v>125</v>
      </c>
      <c r="V95" s="48" t="s">
        <v>142</v>
      </c>
      <c r="W95" s="48" t="s">
        <v>143</v>
      </c>
      <c r="X95" s="47" t="b">
        <v>0</v>
      </c>
      <c r="Y95" s="47" t="b">
        <v>0</v>
      </c>
    </row>
    <row r="96" spans="1:25" s="45" customFormat="1" ht="12.75">
      <c r="A96" s="42">
        <v>4370</v>
      </c>
      <c r="B96" s="42" t="b">
        <v>0</v>
      </c>
      <c r="C96" s="42">
        <v>4283</v>
      </c>
      <c r="D96" s="43" t="s">
        <v>144</v>
      </c>
      <c r="E96" s="43" t="s">
        <v>118</v>
      </c>
      <c r="F96" s="43" t="s">
        <v>135</v>
      </c>
      <c r="G96" s="42">
        <v>1</v>
      </c>
      <c r="H96" s="42">
        <v>1</v>
      </c>
      <c r="I96" s="43" t="s">
        <v>145</v>
      </c>
      <c r="J96" s="43" t="s">
        <v>146</v>
      </c>
      <c r="K96" s="42">
        <v>1</v>
      </c>
      <c r="L96" s="43" t="s">
        <v>122</v>
      </c>
      <c r="M96" s="43" t="s">
        <v>123</v>
      </c>
      <c r="N96" s="46">
        <v>370</v>
      </c>
      <c r="O96" s="44"/>
      <c r="P96" s="44"/>
      <c r="Q96" s="44"/>
      <c r="R96" s="42" t="b">
        <v>1</v>
      </c>
      <c r="S96" s="43" t="s">
        <v>124</v>
      </c>
      <c r="T96" s="43" t="s">
        <v>123</v>
      </c>
      <c r="U96" s="43" t="s">
        <v>125</v>
      </c>
      <c r="V96" s="43" t="s">
        <v>126</v>
      </c>
      <c r="W96" s="43" t="s">
        <v>137</v>
      </c>
      <c r="X96" s="42" t="b">
        <v>0</v>
      </c>
      <c r="Y96" s="42" t="b">
        <v>0</v>
      </c>
    </row>
    <row r="97" spans="1:25" s="45" customFormat="1" ht="12.75">
      <c r="A97" s="42">
        <v>4547</v>
      </c>
      <c r="B97" s="42" t="b">
        <v>0</v>
      </c>
      <c r="C97" s="42">
        <v>4460</v>
      </c>
      <c r="D97" s="43" t="s">
        <v>147</v>
      </c>
      <c r="E97" s="43" t="s">
        <v>148</v>
      </c>
      <c r="F97" s="43" t="s">
        <v>149</v>
      </c>
      <c r="G97" s="44"/>
      <c r="H97" s="42">
        <v>1</v>
      </c>
      <c r="I97" s="43" t="s">
        <v>150</v>
      </c>
      <c r="J97" s="43" t="s">
        <v>123</v>
      </c>
      <c r="K97" s="42">
        <v>1</v>
      </c>
      <c r="L97" s="43" t="s">
        <v>151</v>
      </c>
      <c r="M97" s="43" t="s">
        <v>123</v>
      </c>
      <c r="N97" s="44"/>
      <c r="O97" s="44"/>
      <c r="P97" s="44"/>
      <c r="Q97" s="44"/>
      <c r="R97" s="42" t="b">
        <v>1</v>
      </c>
      <c r="S97" s="43" t="s">
        <v>124</v>
      </c>
      <c r="T97" s="43" t="s">
        <v>123</v>
      </c>
      <c r="U97" s="43" t="s">
        <v>125</v>
      </c>
      <c r="V97" s="43" t="s">
        <v>126</v>
      </c>
      <c r="W97" s="43" t="s">
        <v>137</v>
      </c>
      <c r="X97" s="42" t="b">
        <v>0</v>
      </c>
      <c r="Y97" s="42" t="b">
        <v>0</v>
      </c>
    </row>
    <row r="98" spans="1:25" s="45" customFormat="1" ht="12.75">
      <c r="A98" s="42">
        <v>4986</v>
      </c>
      <c r="B98" s="42" t="b">
        <v>0</v>
      </c>
      <c r="C98" s="42">
        <v>4893</v>
      </c>
      <c r="D98" s="43" t="s">
        <v>152</v>
      </c>
      <c r="E98" s="43" t="s">
        <v>135</v>
      </c>
      <c r="F98" s="43" t="s">
        <v>148</v>
      </c>
      <c r="G98" s="42">
        <v>1</v>
      </c>
      <c r="H98" s="42">
        <v>1</v>
      </c>
      <c r="I98" s="43" t="s">
        <v>153</v>
      </c>
      <c r="J98" s="43" t="s">
        <v>154</v>
      </c>
      <c r="K98" s="42">
        <v>1</v>
      </c>
      <c r="L98" s="43" t="s">
        <v>151</v>
      </c>
      <c r="M98" s="43" t="s">
        <v>123</v>
      </c>
      <c r="N98" s="44"/>
      <c r="O98" s="46">
        <v>600</v>
      </c>
      <c r="P98" s="44"/>
      <c r="Q98" s="44"/>
      <c r="R98" s="42" t="b">
        <v>1</v>
      </c>
      <c r="S98" s="43" t="s">
        <v>124</v>
      </c>
      <c r="T98" s="43" t="s">
        <v>123</v>
      </c>
      <c r="U98" s="43" t="s">
        <v>155</v>
      </c>
      <c r="V98" s="43" t="s">
        <v>156</v>
      </c>
      <c r="W98" s="43" t="s">
        <v>157</v>
      </c>
      <c r="X98" s="42" t="b">
        <v>0</v>
      </c>
      <c r="Y98" s="42" t="b">
        <v>0</v>
      </c>
    </row>
    <row r="99" spans="1:25" s="66" customFormat="1" ht="12.75">
      <c r="A99" s="62">
        <v>4715</v>
      </c>
      <c r="B99" s="62" t="b">
        <v>0</v>
      </c>
      <c r="C99" s="62">
        <v>4624</v>
      </c>
      <c r="D99" s="63" t="s">
        <v>158</v>
      </c>
      <c r="E99" s="63" t="s">
        <v>118</v>
      </c>
      <c r="F99" s="63" t="s">
        <v>159</v>
      </c>
      <c r="G99" s="65"/>
      <c r="H99" s="62">
        <v>1</v>
      </c>
      <c r="I99" s="63" t="s">
        <v>160</v>
      </c>
      <c r="J99" s="63" t="s">
        <v>123</v>
      </c>
      <c r="K99" s="62">
        <v>1</v>
      </c>
      <c r="L99" s="63" t="s">
        <v>122</v>
      </c>
      <c r="M99" s="63" t="s">
        <v>123</v>
      </c>
      <c r="N99" s="64">
        <v>4860</v>
      </c>
      <c r="O99" s="65"/>
      <c r="P99" s="65"/>
      <c r="Q99" s="65"/>
      <c r="R99" s="62" t="b">
        <v>1</v>
      </c>
      <c r="S99" s="63" t="s">
        <v>124</v>
      </c>
      <c r="T99" s="63" t="s">
        <v>123</v>
      </c>
      <c r="U99" s="63" t="s">
        <v>125</v>
      </c>
      <c r="V99" s="63" t="s">
        <v>142</v>
      </c>
      <c r="W99" s="63" t="s">
        <v>161</v>
      </c>
      <c r="X99" s="62" t="b">
        <v>0</v>
      </c>
      <c r="Y99" s="62" t="b">
        <v>0</v>
      </c>
    </row>
    <row r="100" spans="1:25" s="45" customFormat="1" ht="12.75">
      <c r="A100" s="42">
        <v>4742</v>
      </c>
      <c r="B100" s="42" t="b">
        <v>0</v>
      </c>
      <c r="C100" s="42">
        <v>4651</v>
      </c>
      <c r="D100" s="43" t="s">
        <v>162</v>
      </c>
      <c r="E100" s="43" t="s">
        <v>129</v>
      </c>
      <c r="F100" s="43" t="s">
        <v>163</v>
      </c>
      <c r="G100" s="42">
        <v>6</v>
      </c>
      <c r="H100" s="42">
        <v>2</v>
      </c>
      <c r="I100" s="43" t="s">
        <v>164</v>
      </c>
      <c r="J100" s="43" t="s">
        <v>165</v>
      </c>
      <c r="K100" s="42">
        <v>1</v>
      </c>
      <c r="L100" s="43" t="s">
        <v>122</v>
      </c>
      <c r="M100" s="43" t="s">
        <v>123</v>
      </c>
      <c r="N100" s="44"/>
      <c r="O100" s="44"/>
      <c r="P100" s="44"/>
      <c r="Q100" s="44"/>
      <c r="R100" s="42" t="b">
        <v>1</v>
      </c>
      <c r="S100" s="43" t="s">
        <v>124</v>
      </c>
      <c r="T100" s="43" t="s">
        <v>123</v>
      </c>
      <c r="U100" s="43" t="s">
        <v>125</v>
      </c>
      <c r="V100" s="43" t="s">
        <v>126</v>
      </c>
      <c r="W100" s="43" t="s">
        <v>166</v>
      </c>
      <c r="X100" s="42" t="b">
        <v>0</v>
      </c>
      <c r="Y100" s="42" t="b">
        <v>0</v>
      </c>
    </row>
    <row r="101" spans="1:25" s="66" customFormat="1" ht="12.75">
      <c r="A101" s="62">
        <v>4773</v>
      </c>
      <c r="B101" s="62" t="b">
        <v>0</v>
      </c>
      <c r="C101" s="62">
        <v>4682</v>
      </c>
      <c r="D101" s="63" t="s">
        <v>167</v>
      </c>
      <c r="E101" s="63" t="s">
        <v>159</v>
      </c>
      <c r="F101" s="63" t="s">
        <v>168</v>
      </c>
      <c r="G101" s="62">
        <v>3</v>
      </c>
      <c r="H101" s="62">
        <v>1</v>
      </c>
      <c r="I101" s="63" t="s">
        <v>169</v>
      </c>
      <c r="J101" s="63" t="s">
        <v>123</v>
      </c>
      <c r="K101" s="62">
        <v>1</v>
      </c>
      <c r="L101" s="63" t="s">
        <v>122</v>
      </c>
      <c r="M101" s="63" t="s">
        <v>123</v>
      </c>
      <c r="N101" s="64">
        <v>660</v>
      </c>
      <c r="O101" s="65"/>
      <c r="P101" s="65"/>
      <c r="Q101" s="65"/>
      <c r="R101" s="62" t="b">
        <v>1</v>
      </c>
      <c r="S101" s="63" t="s">
        <v>124</v>
      </c>
      <c r="T101" s="63" t="s">
        <v>123</v>
      </c>
      <c r="U101" s="63" t="s">
        <v>125</v>
      </c>
      <c r="V101" s="63" t="s">
        <v>142</v>
      </c>
      <c r="W101" s="63" t="s">
        <v>170</v>
      </c>
      <c r="X101" s="62" t="b">
        <v>0</v>
      </c>
      <c r="Y101" s="62" t="b">
        <v>0</v>
      </c>
    </row>
    <row r="102" spans="1:25" s="45" customFormat="1" ht="12.75">
      <c r="A102" s="42">
        <v>4892</v>
      </c>
      <c r="B102" s="42" t="b">
        <v>0</v>
      </c>
      <c r="C102" s="42">
        <v>4800</v>
      </c>
      <c r="D102" s="43" t="s">
        <v>171</v>
      </c>
      <c r="E102" s="43" t="s">
        <v>139</v>
      </c>
      <c r="F102" s="43" t="s">
        <v>172</v>
      </c>
      <c r="G102" s="42">
        <v>3</v>
      </c>
      <c r="H102" s="42">
        <v>2</v>
      </c>
      <c r="I102" s="43" t="s">
        <v>173</v>
      </c>
      <c r="J102" s="43" t="s">
        <v>123</v>
      </c>
      <c r="K102" s="42">
        <v>1</v>
      </c>
      <c r="L102" s="43" t="s">
        <v>122</v>
      </c>
      <c r="M102" s="43" t="s">
        <v>123</v>
      </c>
      <c r="N102" s="46">
        <v>640</v>
      </c>
      <c r="O102" s="44"/>
      <c r="P102" s="44"/>
      <c r="Q102" s="44"/>
      <c r="R102" s="42" t="b">
        <v>1</v>
      </c>
      <c r="S102" s="43" t="s">
        <v>124</v>
      </c>
      <c r="T102" s="43" t="s">
        <v>123</v>
      </c>
      <c r="U102" s="43" t="s">
        <v>125</v>
      </c>
      <c r="V102" s="43" t="s">
        <v>126</v>
      </c>
      <c r="W102" s="43" t="s">
        <v>127</v>
      </c>
      <c r="X102" s="42" t="b">
        <v>0</v>
      </c>
      <c r="Y102" s="42" t="b">
        <v>0</v>
      </c>
    </row>
    <row r="103" spans="1:25" s="45" customFormat="1" ht="12.75">
      <c r="A103" s="42">
        <v>4534</v>
      </c>
      <c r="B103" s="42" t="b">
        <v>0</v>
      </c>
      <c r="C103" s="42">
        <v>4447</v>
      </c>
      <c r="D103" s="43" t="s">
        <v>147</v>
      </c>
      <c r="E103" s="43" t="s">
        <v>139</v>
      </c>
      <c r="F103" s="43" t="s">
        <v>174</v>
      </c>
      <c r="G103" s="42">
        <v>7</v>
      </c>
      <c r="H103" s="42">
        <v>2</v>
      </c>
      <c r="I103" s="43" t="s">
        <v>175</v>
      </c>
      <c r="J103" s="43" t="s">
        <v>123</v>
      </c>
      <c r="K103" s="42">
        <v>1</v>
      </c>
      <c r="L103" s="43" t="s">
        <v>122</v>
      </c>
      <c r="M103" s="43" t="s">
        <v>123</v>
      </c>
      <c r="N103" s="44"/>
      <c r="O103" s="44"/>
      <c r="P103" s="44"/>
      <c r="Q103" s="44"/>
      <c r="R103" s="42" t="b">
        <v>1</v>
      </c>
      <c r="S103" s="43" t="s">
        <v>124</v>
      </c>
      <c r="T103" s="43" t="s">
        <v>123</v>
      </c>
      <c r="U103" s="43" t="s">
        <v>125</v>
      </c>
      <c r="V103" s="43" t="s">
        <v>126</v>
      </c>
      <c r="W103" s="43" t="s">
        <v>127</v>
      </c>
      <c r="X103" s="42" t="b">
        <v>0</v>
      </c>
      <c r="Y103" s="42" t="b">
        <v>0</v>
      </c>
    </row>
    <row r="104" spans="1:25" s="66" customFormat="1" ht="12.75">
      <c r="A104" s="62">
        <v>5374</v>
      </c>
      <c r="B104" s="62" t="b">
        <v>0</v>
      </c>
      <c r="C104" s="62">
        <v>5281</v>
      </c>
      <c r="D104" s="63" t="s">
        <v>176</v>
      </c>
      <c r="E104" s="63" t="s">
        <v>118</v>
      </c>
      <c r="F104" s="63" t="s">
        <v>148</v>
      </c>
      <c r="G104" s="62">
        <v>2</v>
      </c>
      <c r="H104" s="62">
        <v>2</v>
      </c>
      <c r="I104" s="63" t="s">
        <v>177</v>
      </c>
      <c r="J104" s="63" t="s">
        <v>123</v>
      </c>
      <c r="K104" s="62">
        <v>1</v>
      </c>
      <c r="L104" s="63" t="s">
        <v>122</v>
      </c>
      <c r="M104" s="63" t="s">
        <v>123</v>
      </c>
      <c r="N104" s="64">
        <v>3100</v>
      </c>
      <c r="O104" s="65"/>
      <c r="P104" s="65"/>
      <c r="Q104" s="65"/>
      <c r="R104" s="62" t="b">
        <v>1</v>
      </c>
      <c r="S104" s="63" t="s">
        <v>124</v>
      </c>
      <c r="T104" s="63" t="s">
        <v>123</v>
      </c>
      <c r="U104" s="63" t="s">
        <v>125</v>
      </c>
      <c r="V104" s="63" t="s">
        <v>126</v>
      </c>
      <c r="W104" s="63" t="s">
        <v>178</v>
      </c>
      <c r="X104" s="62" t="b">
        <v>0</v>
      </c>
      <c r="Y104" s="62" t="b">
        <v>0</v>
      </c>
    </row>
    <row r="105" spans="1:25" s="45" customFormat="1" ht="12.75">
      <c r="A105" s="42">
        <v>4827</v>
      </c>
      <c r="B105" s="42" t="b">
        <v>0</v>
      </c>
      <c r="C105" s="42">
        <v>4736</v>
      </c>
      <c r="D105" s="43" t="s">
        <v>179</v>
      </c>
      <c r="E105" s="43" t="s">
        <v>180</v>
      </c>
      <c r="F105" s="43" t="s">
        <v>172</v>
      </c>
      <c r="G105" s="42">
        <v>1</v>
      </c>
      <c r="H105" s="42">
        <v>1</v>
      </c>
      <c r="I105" s="43" t="s">
        <v>181</v>
      </c>
      <c r="J105" s="43" t="s">
        <v>123</v>
      </c>
      <c r="K105" s="42">
        <v>1</v>
      </c>
      <c r="L105" s="43" t="s">
        <v>122</v>
      </c>
      <c r="M105" s="43" t="s">
        <v>123</v>
      </c>
      <c r="N105" s="46">
        <v>360</v>
      </c>
      <c r="O105" s="44"/>
      <c r="P105" s="44"/>
      <c r="Q105" s="44"/>
      <c r="R105" s="42" t="b">
        <v>1</v>
      </c>
      <c r="S105" s="43" t="s">
        <v>124</v>
      </c>
      <c r="T105" s="43" t="s">
        <v>123</v>
      </c>
      <c r="U105" s="43" t="s">
        <v>125</v>
      </c>
      <c r="V105" s="43" t="s">
        <v>126</v>
      </c>
      <c r="W105" s="43" t="s">
        <v>137</v>
      </c>
      <c r="X105" s="42" t="b">
        <v>0</v>
      </c>
      <c r="Y105" s="42" t="b">
        <v>0</v>
      </c>
    </row>
    <row r="106" spans="1:25" s="61" customFormat="1" ht="12.75">
      <c r="A106" s="57">
        <v>5020</v>
      </c>
      <c r="B106" s="57" t="b">
        <v>0</v>
      </c>
      <c r="C106" s="57">
        <v>4927</v>
      </c>
      <c r="D106" s="58" t="s">
        <v>182</v>
      </c>
      <c r="E106" s="58" t="s">
        <v>139</v>
      </c>
      <c r="F106" s="58" t="s">
        <v>180</v>
      </c>
      <c r="G106" s="57">
        <v>2</v>
      </c>
      <c r="H106" s="57">
        <v>2</v>
      </c>
      <c r="I106" s="58" t="s">
        <v>183</v>
      </c>
      <c r="J106" s="58" t="s">
        <v>123</v>
      </c>
      <c r="K106" s="57">
        <v>1</v>
      </c>
      <c r="L106" s="58" t="s">
        <v>122</v>
      </c>
      <c r="M106" s="58" t="s">
        <v>123</v>
      </c>
      <c r="N106" s="59">
        <v>880</v>
      </c>
      <c r="O106" s="60"/>
      <c r="P106" s="60"/>
      <c r="Q106" s="60"/>
      <c r="R106" s="57" t="b">
        <v>1</v>
      </c>
      <c r="S106" s="58" t="s">
        <v>124</v>
      </c>
      <c r="T106" s="58" t="s">
        <v>123</v>
      </c>
      <c r="U106" s="58" t="s">
        <v>125</v>
      </c>
      <c r="V106" s="58" t="s">
        <v>142</v>
      </c>
      <c r="W106" s="58" t="s">
        <v>143</v>
      </c>
      <c r="X106" s="57" t="b">
        <v>0</v>
      </c>
      <c r="Y106" s="57" t="b">
        <v>0</v>
      </c>
    </row>
    <row r="107" spans="1:25" s="61" customFormat="1" ht="12.75">
      <c r="A107" s="57">
        <v>5030</v>
      </c>
      <c r="B107" s="57" t="b">
        <v>0</v>
      </c>
      <c r="C107" s="57">
        <v>4937</v>
      </c>
      <c r="D107" s="58" t="s">
        <v>184</v>
      </c>
      <c r="E107" s="58" t="s">
        <v>148</v>
      </c>
      <c r="F107" s="58" t="s">
        <v>174</v>
      </c>
      <c r="G107" s="57">
        <v>2</v>
      </c>
      <c r="H107" s="57">
        <v>1</v>
      </c>
      <c r="I107" s="58" t="s">
        <v>185</v>
      </c>
      <c r="J107" s="58" t="s">
        <v>186</v>
      </c>
      <c r="K107" s="57">
        <v>1</v>
      </c>
      <c r="L107" s="58" t="s">
        <v>122</v>
      </c>
      <c r="M107" s="58" t="s">
        <v>123</v>
      </c>
      <c r="N107" s="59">
        <v>536.6</v>
      </c>
      <c r="O107" s="60"/>
      <c r="P107" s="60"/>
      <c r="Q107" s="60"/>
      <c r="R107" s="57" t="b">
        <v>1</v>
      </c>
      <c r="S107" s="58" t="s">
        <v>124</v>
      </c>
      <c r="T107" s="58" t="s">
        <v>123</v>
      </c>
      <c r="U107" s="58" t="s">
        <v>125</v>
      </c>
      <c r="V107" s="58" t="s">
        <v>142</v>
      </c>
      <c r="W107" s="58" t="s">
        <v>143</v>
      </c>
      <c r="X107" s="57" t="b">
        <v>0</v>
      </c>
      <c r="Y107" s="57" t="b">
        <v>0</v>
      </c>
    </row>
    <row r="108" spans="1:25" s="56" customFormat="1" ht="12.75">
      <c r="A108" s="52">
        <v>5170</v>
      </c>
      <c r="B108" s="52" t="b">
        <v>0</v>
      </c>
      <c r="C108" s="52">
        <v>5077</v>
      </c>
      <c r="D108" s="53" t="s">
        <v>187</v>
      </c>
      <c r="E108" s="53" t="s">
        <v>135</v>
      </c>
      <c r="F108" s="53" t="s">
        <v>148</v>
      </c>
      <c r="G108" s="52">
        <v>1</v>
      </c>
      <c r="H108" s="52">
        <v>2</v>
      </c>
      <c r="I108" s="53" t="s">
        <v>188</v>
      </c>
      <c r="J108" s="53" t="s">
        <v>189</v>
      </c>
      <c r="K108" s="52">
        <v>1</v>
      </c>
      <c r="L108" s="53" t="s">
        <v>122</v>
      </c>
      <c r="M108" s="53" t="s">
        <v>123</v>
      </c>
      <c r="N108" s="54">
        <v>2153.61</v>
      </c>
      <c r="O108" s="55"/>
      <c r="P108" s="55"/>
      <c r="Q108" s="55"/>
      <c r="R108" s="52" t="b">
        <v>1</v>
      </c>
      <c r="S108" s="53" t="s">
        <v>124</v>
      </c>
      <c r="T108" s="53" t="s">
        <v>123</v>
      </c>
      <c r="U108" s="53" t="s">
        <v>125</v>
      </c>
      <c r="V108" s="53" t="s">
        <v>126</v>
      </c>
      <c r="W108" s="53" t="s">
        <v>127</v>
      </c>
      <c r="X108" s="52" t="b">
        <v>0</v>
      </c>
      <c r="Y108" s="52" t="b">
        <v>0</v>
      </c>
    </row>
    <row r="109" spans="1:25" s="56" customFormat="1" ht="12.75">
      <c r="A109" s="52">
        <v>5241</v>
      </c>
      <c r="B109" s="52" t="b">
        <v>0</v>
      </c>
      <c r="C109" s="52">
        <v>5148</v>
      </c>
      <c r="D109" s="53" t="s">
        <v>190</v>
      </c>
      <c r="E109" s="53" t="s">
        <v>118</v>
      </c>
      <c r="F109" s="53" t="s">
        <v>130</v>
      </c>
      <c r="G109" s="52">
        <v>3</v>
      </c>
      <c r="H109" s="52">
        <v>2</v>
      </c>
      <c r="I109" s="53" t="s">
        <v>191</v>
      </c>
      <c r="J109" s="53" t="s">
        <v>192</v>
      </c>
      <c r="K109" s="52">
        <v>1</v>
      </c>
      <c r="L109" s="53" t="s">
        <v>122</v>
      </c>
      <c r="M109" s="53" t="s">
        <v>123</v>
      </c>
      <c r="N109" s="54">
        <v>1590</v>
      </c>
      <c r="O109" s="55"/>
      <c r="P109" s="55"/>
      <c r="Q109" s="55"/>
      <c r="R109" s="52" t="b">
        <v>1</v>
      </c>
      <c r="S109" s="53" t="s">
        <v>124</v>
      </c>
      <c r="T109" s="53" t="s">
        <v>123</v>
      </c>
      <c r="U109" s="53" t="s">
        <v>125</v>
      </c>
      <c r="V109" s="53" t="s">
        <v>126</v>
      </c>
      <c r="W109" s="53" t="s">
        <v>133</v>
      </c>
      <c r="X109" s="52" t="b">
        <v>0</v>
      </c>
      <c r="Y109" s="52" t="b">
        <v>0</v>
      </c>
    </row>
    <row r="110" spans="1:25" s="45" customFormat="1" ht="12.75">
      <c r="A110" s="42">
        <v>5256</v>
      </c>
      <c r="B110" s="42" t="b">
        <v>0</v>
      </c>
      <c r="C110" s="42">
        <v>5163</v>
      </c>
      <c r="D110" s="43" t="s">
        <v>193</v>
      </c>
      <c r="E110" s="43" t="s">
        <v>130</v>
      </c>
      <c r="F110" s="43" t="s">
        <v>174</v>
      </c>
      <c r="G110" s="42">
        <v>1</v>
      </c>
      <c r="H110" s="42">
        <v>1</v>
      </c>
      <c r="I110" s="43" t="s">
        <v>194</v>
      </c>
      <c r="J110" s="43" t="s">
        <v>123</v>
      </c>
      <c r="K110" s="42">
        <v>1</v>
      </c>
      <c r="L110" s="43" t="s">
        <v>122</v>
      </c>
      <c r="M110" s="43" t="s">
        <v>123</v>
      </c>
      <c r="N110" s="46">
        <v>360</v>
      </c>
      <c r="O110" s="44"/>
      <c r="P110" s="44"/>
      <c r="Q110" s="44"/>
      <c r="R110" s="42" t="b">
        <v>1</v>
      </c>
      <c r="S110" s="43" t="s">
        <v>124</v>
      </c>
      <c r="T110" s="43" t="s">
        <v>123</v>
      </c>
      <c r="U110" s="43" t="s">
        <v>125</v>
      </c>
      <c r="V110" s="43" t="s">
        <v>126</v>
      </c>
      <c r="W110" s="43" t="s">
        <v>137</v>
      </c>
      <c r="X110" s="42" t="b">
        <v>0</v>
      </c>
      <c r="Y110" s="42" t="b">
        <v>0</v>
      </c>
    </row>
    <row r="111" spans="1:25" s="56" customFormat="1" ht="12.75">
      <c r="A111" s="52">
        <v>5264</v>
      </c>
      <c r="B111" s="52" t="b">
        <v>0</v>
      </c>
      <c r="C111" s="52">
        <v>5171</v>
      </c>
      <c r="D111" s="53" t="s">
        <v>195</v>
      </c>
      <c r="E111" s="53" t="s">
        <v>139</v>
      </c>
      <c r="F111" s="53" t="s">
        <v>130</v>
      </c>
      <c r="G111" s="52">
        <v>6</v>
      </c>
      <c r="H111" s="52">
        <v>2</v>
      </c>
      <c r="I111" s="53" t="s">
        <v>196</v>
      </c>
      <c r="J111" s="53" t="s">
        <v>197</v>
      </c>
      <c r="K111" s="52">
        <v>1</v>
      </c>
      <c r="L111" s="53" t="s">
        <v>122</v>
      </c>
      <c r="M111" s="53" t="s">
        <v>123</v>
      </c>
      <c r="N111" s="54">
        <v>4078</v>
      </c>
      <c r="O111" s="55"/>
      <c r="P111" s="55"/>
      <c r="Q111" s="55"/>
      <c r="R111" s="52" t="b">
        <v>1</v>
      </c>
      <c r="S111" s="53" t="s">
        <v>124</v>
      </c>
      <c r="T111" s="53" t="s">
        <v>123</v>
      </c>
      <c r="U111" s="53" t="s">
        <v>125</v>
      </c>
      <c r="V111" s="53" t="s">
        <v>126</v>
      </c>
      <c r="W111" s="53" t="s">
        <v>133</v>
      </c>
      <c r="X111" s="52" t="b">
        <v>0</v>
      </c>
      <c r="Y111" s="52" t="b">
        <v>0</v>
      </c>
    </row>
    <row r="112" spans="1:25" s="66" customFormat="1" ht="12.75">
      <c r="A112" s="62">
        <v>5294</v>
      </c>
      <c r="B112" s="62" t="b">
        <v>0</v>
      </c>
      <c r="C112" s="62">
        <v>5201</v>
      </c>
      <c r="D112" s="63" t="s">
        <v>198</v>
      </c>
      <c r="E112" s="63" t="s">
        <v>148</v>
      </c>
      <c r="F112" s="63" t="s">
        <v>168</v>
      </c>
      <c r="G112" s="62">
        <v>1</v>
      </c>
      <c r="H112" s="62">
        <v>2</v>
      </c>
      <c r="I112" s="63" t="s">
        <v>199</v>
      </c>
      <c r="J112" s="63" t="s">
        <v>123</v>
      </c>
      <c r="K112" s="62">
        <v>1</v>
      </c>
      <c r="L112" s="63" t="s">
        <v>151</v>
      </c>
      <c r="M112" s="63" t="s">
        <v>123</v>
      </c>
      <c r="N112" s="64">
        <v>3100</v>
      </c>
      <c r="O112" s="65"/>
      <c r="P112" s="65"/>
      <c r="Q112" s="65"/>
      <c r="R112" s="62" t="b">
        <v>1</v>
      </c>
      <c r="S112" s="63" t="s">
        <v>124</v>
      </c>
      <c r="T112" s="63" t="s">
        <v>123</v>
      </c>
      <c r="U112" s="63" t="s">
        <v>125</v>
      </c>
      <c r="V112" s="63" t="s">
        <v>126</v>
      </c>
      <c r="W112" s="63" t="s">
        <v>178</v>
      </c>
      <c r="X112" s="62" t="b">
        <v>0</v>
      </c>
      <c r="Y112" s="62" t="b">
        <v>0</v>
      </c>
    </row>
    <row r="113" spans="1:25" s="45" customFormat="1" ht="12.75">
      <c r="A113" s="42">
        <v>5333</v>
      </c>
      <c r="B113" s="42" t="b">
        <v>0</v>
      </c>
      <c r="C113" s="42">
        <v>5240</v>
      </c>
      <c r="D113" s="43" t="s">
        <v>200</v>
      </c>
      <c r="E113" s="43" t="s">
        <v>139</v>
      </c>
      <c r="F113" s="43" t="s">
        <v>140</v>
      </c>
      <c r="G113" s="42">
        <v>1</v>
      </c>
      <c r="H113" s="42">
        <v>1</v>
      </c>
      <c r="I113" s="43" t="s">
        <v>201</v>
      </c>
      <c r="J113" s="43" t="s">
        <v>123</v>
      </c>
      <c r="K113" s="42">
        <v>1</v>
      </c>
      <c r="L113" s="43" t="s">
        <v>151</v>
      </c>
      <c r="M113" s="43" t="s">
        <v>123</v>
      </c>
      <c r="N113" s="46">
        <v>360</v>
      </c>
      <c r="O113" s="44"/>
      <c r="P113" s="44"/>
      <c r="Q113" s="44"/>
      <c r="R113" s="42" t="b">
        <v>1</v>
      </c>
      <c r="S113" s="43" t="s">
        <v>124</v>
      </c>
      <c r="T113" s="43" t="s">
        <v>123</v>
      </c>
      <c r="U113" s="43" t="s">
        <v>125</v>
      </c>
      <c r="V113" s="43" t="s">
        <v>142</v>
      </c>
      <c r="W113" s="43" t="s">
        <v>202</v>
      </c>
      <c r="X113" s="42" t="b">
        <v>0</v>
      </c>
      <c r="Y113" s="42" t="b">
        <v>0</v>
      </c>
    </row>
    <row r="114" spans="1:25" s="71" customFormat="1" ht="12.75">
      <c r="A114" s="67">
        <v>4444</v>
      </c>
      <c r="B114" s="67" t="b">
        <v>0</v>
      </c>
      <c r="C114" s="67">
        <v>4357</v>
      </c>
      <c r="D114" s="68" t="s">
        <v>203</v>
      </c>
      <c r="E114" s="68" t="s">
        <v>140</v>
      </c>
      <c r="F114" s="68" t="s">
        <v>204</v>
      </c>
      <c r="G114" s="67">
        <v>2</v>
      </c>
      <c r="H114" s="67">
        <v>2</v>
      </c>
      <c r="I114" s="68" t="s">
        <v>205</v>
      </c>
      <c r="J114" s="68" t="s">
        <v>206</v>
      </c>
      <c r="K114" s="67">
        <v>1</v>
      </c>
      <c r="L114" s="68" t="s">
        <v>151</v>
      </c>
      <c r="M114" s="68" t="s">
        <v>123</v>
      </c>
      <c r="N114" s="69">
        <v>1489</v>
      </c>
      <c r="O114" s="70"/>
      <c r="P114" s="70"/>
      <c r="Q114" s="70"/>
      <c r="R114" s="67" t="b">
        <v>1</v>
      </c>
      <c r="S114" s="68" t="s">
        <v>124</v>
      </c>
      <c r="T114" s="68" t="s">
        <v>123</v>
      </c>
      <c r="U114" s="68" t="s">
        <v>125</v>
      </c>
      <c r="V114" s="68" t="s">
        <v>126</v>
      </c>
      <c r="W114" s="68" t="s">
        <v>178</v>
      </c>
      <c r="X114" s="67" t="b">
        <v>0</v>
      </c>
      <c r="Y114" s="67" t="b">
        <v>0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0" t="s">
        <v>68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69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18047.38+10746</f>
        <v>28793.38</v>
      </c>
      <c r="C15" s="20">
        <v>25417.08</v>
      </c>
      <c r="D15" s="20">
        <f>SUM(B15:C15)</f>
        <v>54210.46000000001</v>
      </c>
      <c r="E15" s="1"/>
      <c r="F15" s="1"/>
      <c r="G15" s="1"/>
      <c r="H15" s="1"/>
    </row>
    <row r="16" spans="1:8" ht="12.75">
      <c r="A16" s="5" t="s">
        <v>71</v>
      </c>
      <c r="B16" s="20">
        <f>18424.73+8464.7</f>
        <v>26889.43</v>
      </c>
      <c r="C16" s="20">
        <f>23459.66</f>
        <v>23459.66</v>
      </c>
      <c r="D16" s="20">
        <f>SUM(B16:C16)</f>
        <v>50349.09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44880.363999999994</v>
      </c>
      <c r="C17" s="20">
        <f>H72+H77+H85</f>
        <v>49995.31999999999</v>
      </c>
      <c r="D17" s="20">
        <f>SUM(B17:C17)</f>
        <v>94875.68399999998</v>
      </c>
      <c r="E17" s="1"/>
      <c r="F17" s="1"/>
      <c r="G17" s="1"/>
      <c r="H17" s="1"/>
    </row>
    <row r="18" spans="1:8" ht="12.75">
      <c r="A18" s="5" t="s">
        <v>73</v>
      </c>
      <c r="B18" s="36">
        <f>B16-B17</f>
        <v>-17990.933999999994</v>
      </c>
      <c r="C18" s="36">
        <f>C16-C17</f>
        <v>-26535.659999999993</v>
      </c>
      <c r="D18" s="36">
        <f>SUM(B18:C18)</f>
        <v>-44526.59399999998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-44526.59399999998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-89953.74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-134480.33399999997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9" t="s">
        <v>63</v>
      </c>
      <c r="B26" s="100"/>
      <c r="C26" s="100"/>
      <c r="D26" s="100"/>
      <c r="E26" s="100"/>
      <c r="F26" s="100"/>
      <c r="G26" s="100"/>
      <c r="H26" s="25" t="s">
        <v>20</v>
      </c>
    </row>
    <row r="27" spans="1:8" ht="12.75" customHeight="1">
      <c r="A27" s="98" t="s">
        <v>21</v>
      </c>
      <c r="B27" s="98"/>
      <c r="C27" s="98"/>
      <c r="D27" s="98"/>
      <c r="E27" s="98"/>
      <c r="F27" s="98"/>
      <c r="G27" s="98"/>
      <c r="H27" s="26">
        <v>4.54</v>
      </c>
    </row>
    <row r="28" spans="1:8" ht="12.75" customHeight="1">
      <c r="A28" s="98" t="s">
        <v>22</v>
      </c>
      <c r="B28" s="98"/>
      <c r="C28" s="98"/>
      <c r="D28" s="98"/>
      <c r="E28" s="98"/>
      <c r="F28" s="98"/>
      <c r="G28" s="98"/>
      <c r="H28" s="26">
        <v>0.4</v>
      </c>
    </row>
    <row r="29" spans="1:8" ht="12.75" customHeight="1">
      <c r="A29" s="98" t="s">
        <v>17</v>
      </c>
      <c r="B29" s="98"/>
      <c r="C29" s="98"/>
      <c r="D29" s="98"/>
      <c r="E29" s="98"/>
      <c r="F29" s="98"/>
      <c r="G29" s="98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7.130000000000001</v>
      </c>
    </row>
    <row r="31" spans="1:8" ht="12.75" customHeight="1">
      <c r="A31" s="98"/>
      <c r="B31" s="98"/>
      <c r="C31" s="98"/>
      <c r="D31" s="98"/>
      <c r="E31" s="98"/>
      <c r="F31" s="98"/>
      <c r="G31" s="98"/>
      <c r="H31" s="26"/>
    </row>
    <row r="32" spans="1:8" ht="12.75" customHeight="1">
      <c r="A32" s="98" t="s">
        <v>23</v>
      </c>
      <c r="B32" s="98"/>
      <c r="C32" s="98"/>
      <c r="D32" s="98"/>
      <c r="E32" s="98"/>
      <c r="F32" s="98"/>
      <c r="G32" s="98"/>
      <c r="H32" s="26">
        <v>3.9</v>
      </c>
    </row>
    <row r="33" spans="1:8" ht="12.75" customHeight="1">
      <c r="A33" s="98" t="s">
        <v>24</v>
      </c>
      <c r="B33" s="98"/>
      <c r="C33" s="98"/>
      <c r="D33" s="98"/>
      <c r="E33" s="98"/>
      <c r="F33" s="98"/>
      <c r="G33" s="98"/>
      <c r="H33" s="26">
        <v>0</v>
      </c>
    </row>
    <row r="34" spans="1:8" ht="12.75" customHeight="1">
      <c r="A34" s="98" t="s">
        <v>25</v>
      </c>
      <c r="B34" s="98"/>
      <c r="C34" s="98"/>
      <c r="D34" s="98"/>
      <c r="E34" s="98"/>
      <c r="F34" s="98"/>
      <c r="G34" s="98"/>
      <c r="H34" s="26">
        <v>1.28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5.18</v>
      </c>
    </row>
    <row r="36" spans="1:8" ht="12.75" customHeight="1">
      <c r="A36" s="98"/>
      <c r="B36" s="98"/>
      <c r="C36" s="98"/>
      <c r="D36" s="98"/>
      <c r="E36" s="98"/>
      <c r="F36" s="98"/>
      <c r="G36" s="98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5" t="s">
        <v>59</v>
      </c>
      <c r="B39" s="96"/>
      <c r="C39" s="96"/>
      <c r="D39" s="96"/>
      <c r="E39" s="96"/>
      <c r="F39" s="96"/>
      <c r="G39" s="96"/>
      <c r="H39" s="9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2" t="s">
        <v>29</v>
      </c>
      <c r="B41" s="73"/>
      <c r="C41" s="73"/>
      <c r="D41" s="74"/>
      <c r="E41" s="74"/>
      <c r="F41" s="74"/>
      <c r="G41" s="75"/>
      <c r="H41" s="4" t="s">
        <v>74</v>
      </c>
    </row>
    <row r="42" spans="1:9" ht="47.25" customHeight="1">
      <c r="A42" s="76" t="s">
        <v>30</v>
      </c>
      <c r="B42" s="77"/>
      <c r="C42" s="77"/>
      <c r="D42" s="77"/>
      <c r="E42" s="77"/>
      <c r="F42" s="77"/>
      <c r="G42" s="78"/>
      <c r="H42" s="28">
        <f>12*B5*I42</f>
        <v>10745.891999999998</v>
      </c>
      <c r="I42" s="35">
        <f>2.16+0.03</f>
        <v>2.19</v>
      </c>
    </row>
    <row r="43" spans="1:9" ht="24.75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3091.2839999999997</v>
      </c>
      <c r="I43" s="35">
        <v>0.63</v>
      </c>
    </row>
    <row r="44" spans="1:9" ht="13.5" customHeight="1">
      <c r="A44" s="82" t="s">
        <v>32</v>
      </c>
      <c r="B44" s="83"/>
      <c r="C44" s="83"/>
      <c r="D44" s="83"/>
      <c r="E44" s="83"/>
      <c r="F44" s="83"/>
      <c r="G44" s="83"/>
      <c r="H44" s="28">
        <f>12*B5*I44</f>
        <v>1668.312</v>
      </c>
      <c r="I44" s="35">
        <v>0.34</v>
      </c>
    </row>
    <row r="45" spans="1:9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1668.312</v>
      </c>
      <c r="I45" s="35">
        <v>0.34</v>
      </c>
    </row>
    <row r="46" spans="1:9" ht="13.5" customHeight="1">
      <c r="A46" s="82" t="s">
        <v>34</v>
      </c>
      <c r="B46" s="83"/>
      <c r="C46" s="83"/>
      <c r="D46" s="83"/>
      <c r="E46" s="83"/>
      <c r="F46" s="83"/>
      <c r="G46" s="83"/>
      <c r="H46" s="28">
        <f>12*B5*I46</f>
        <v>883.2239999999998</v>
      </c>
      <c r="I46" s="35">
        <v>0.18</v>
      </c>
    </row>
    <row r="47" spans="1:9" ht="47.25" customHeight="1">
      <c r="A47" s="76" t="s">
        <v>36</v>
      </c>
      <c r="B47" s="77"/>
      <c r="C47" s="77"/>
      <c r="D47" s="77"/>
      <c r="E47" s="77"/>
      <c r="F47" s="77"/>
      <c r="G47" s="78"/>
      <c r="H47" s="28">
        <f>12*B5*I47</f>
        <v>3189.4199999999996</v>
      </c>
      <c r="I47" s="35">
        <f>0.62+0.03</f>
        <v>0.65</v>
      </c>
    </row>
    <row r="48" spans="1:9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1030.4279999999999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22276.871999999992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2" t="s">
        <v>37</v>
      </c>
      <c r="B51" s="73"/>
      <c r="C51" s="73"/>
      <c r="D51" s="74"/>
      <c r="E51" s="74"/>
      <c r="F51" s="74"/>
      <c r="G51" s="75"/>
      <c r="H51" s="4" t="s">
        <v>74</v>
      </c>
    </row>
    <row r="52" spans="1:9" ht="37.5" customHeight="1">
      <c r="A52" s="76" t="s">
        <v>80</v>
      </c>
      <c r="B52" s="77"/>
      <c r="C52" s="77"/>
      <c r="D52" s="77"/>
      <c r="E52" s="77"/>
      <c r="F52" s="77"/>
      <c r="G52" s="78"/>
      <c r="H52" s="28">
        <f>700+750+420*24.78</f>
        <v>11857.6</v>
      </c>
      <c r="I52" s="35">
        <v>0.4</v>
      </c>
    </row>
    <row r="53" spans="1:8" ht="24.75" customHeight="1">
      <c r="A53" s="79" t="s">
        <v>53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54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55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11857.6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2" t="s">
        <v>45</v>
      </c>
      <c r="B58" s="73"/>
      <c r="C58" s="73"/>
      <c r="D58" s="74"/>
      <c r="E58" s="74"/>
      <c r="F58" s="74"/>
      <c r="G58" s="75"/>
      <c r="H58" s="4" t="s">
        <v>74</v>
      </c>
    </row>
    <row r="59" spans="1:9" ht="12.75" customHeight="1">
      <c r="A59" s="76" t="s">
        <v>44</v>
      </c>
      <c r="B59" s="77"/>
      <c r="C59" s="77"/>
      <c r="D59" s="77"/>
      <c r="E59" s="77"/>
      <c r="F59" s="77"/>
      <c r="G59" s="78"/>
      <c r="H59" s="28">
        <f>12*B5*I59</f>
        <v>10745.891999999998</v>
      </c>
      <c r="I59" s="35">
        <v>2.19</v>
      </c>
    </row>
    <row r="60" spans="1:8" ht="24" customHeight="1">
      <c r="A60" s="76" t="s">
        <v>49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10745.891999999998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5" t="s">
        <v>60</v>
      </c>
      <c r="B63" s="96"/>
      <c r="C63" s="96"/>
      <c r="D63" s="96"/>
      <c r="E63" s="96"/>
      <c r="F63" s="96"/>
      <c r="G63" s="96"/>
      <c r="H63" s="9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2" t="s">
        <v>43</v>
      </c>
      <c r="B65" s="73"/>
      <c r="C65" s="73"/>
      <c r="D65" s="74"/>
      <c r="E65" s="74"/>
      <c r="F65" s="74"/>
      <c r="G65" s="75"/>
      <c r="H65" s="4" t="s">
        <v>74</v>
      </c>
    </row>
    <row r="66" spans="1:9" ht="36.75" customHeight="1">
      <c r="A66" s="76" t="s">
        <v>38</v>
      </c>
      <c r="B66" s="77"/>
      <c r="C66" s="77"/>
      <c r="D66" s="77"/>
      <c r="E66" s="77"/>
      <c r="F66" s="77"/>
      <c r="G66" s="78"/>
      <c r="H66" s="28">
        <f>12*B5*I66</f>
        <v>5201.208</v>
      </c>
      <c r="I66" s="35">
        <v>1.06</v>
      </c>
    </row>
    <row r="67" spans="1:9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3680.0999999999995</v>
      </c>
      <c r="I67" s="35">
        <v>0.75</v>
      </c>
    </row>
    <row r="68" spans="1:9" ht="36.75" customHeight="1">
      <c r="A68" s="76" t="s">
        <v>48</v>
      </c>
      <c r="B68" s="77"/>
      <c r="C68" s="77"/>
      <c r="D68" s="77"/>
      <c r="E68" s="77"/>
      <c r="F68" s="77"/>
      <c r="G68" s="78"/>
      <c r="H68" s="28">
        <f>12*B5*I68</f>
        <v>6182.567999999999</v>
      </c>
      <c r="I68" s="35">
        <v>1.26</v>
      </c>
    </row>
    <row r="69" spans="1:9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1177.6319999999998</v>
      </c>
      <c r="I69" s="35">
        <v>0.24</v>
      </c>
    </row>
    <row r="70" spans="1:9" ht="25.5" customHeight="1">
      <c r="A70" s="76" t="s">
        <v>41</v>
      </c>
      <c r="B70" s="77"/>
      <c r="C70" s="77"/>
      <c r="D70" s="77"/>
      <c r="E70" s="77"/>
      <c r="F70" s="77"/>
      <c r="G70" s="78"/>
      <c r="H70" s="28">
        <f>12*B5*I70</f>
        <v>2158.9919999999997</v>
      </c>
      <c r="I70" s="35">
        <v>0.44</v>
      </c>
    </row>
    <row r="71" spans="1:9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736.0199999999999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19136.519999999997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2" t="s">
        <v>46</v>
      </c>
      <c r="B74" s="73"/>
      <c r="C74" s="73"/>
      <c r="D74" s="74"/>
      <c r="E74" s="74"/>
      <c r="F74" s="74"/>
      <c r="G74" s="75"/>
      <c r="H74" s="4" t="s">
        <v>74</v>
      </c>
    </row>
    <row r="75" spans="1:8" ht="64.5" customHeight="1">
      <c r="A75" s="76" t="s">
        <v>76</v>
      </c>
      <c r="B75" s="77"/>
      <c r="C75" s="77"/>
      <c r="D75" s="77"/>
      <c r="E75" s="77"/>
      <c r="F75" s="77"/>
      <c r="G75" s="78"/>
      <c r="H75" s="28">
        <f>2169.95+3243+1580</f>
        <v>6992.95</v>
      </c>
    </row>
    <row r="76" spans="1:8" ht="34.5" customHeight="1">
      <c r="A76" s="79" t="s">
        <v>52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6992.95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2" t="s">
        <v>47</v>
      </c>
      <c r="B79" s="73"/>
      <c r="C79" s="73"/>
      <c r="D79" s="74"/>
      <c r="E79" s="74"/>
      <c r="F79" s="74"/>
      <c r="G79" s="75"/>
      <c r="H79" s="4" t="s">
        <v>74</v>
      </c>
    </row>
    <row r="80" spans="1:8" ht="24.75" customHeight="1">
      <c r="A80" s="76" t="s">
        <v>77</v>
      </c>
      <c r="B80" s="77"/>
      <c r="C80" s="77"/>
      <c r="D80" s="77"/>
      <c r="E80" s="77"/>
      <c r="F80" s="77"/>
      <c r="G80" s="78"/>
      <c r="H80" s="28">
        <v>0</v>
      </c>
    </row>
    <row r="81" spans="1:8" ht="24.75" customHeight="1">
      <c r="A81" s="76" t="s">
        <v>50</v>
      </c>
      <c r="B81" s="77"/>
      <c r="C81" s="77"/>
      <c r="D81" s="77"/>
      <c r="E81" s="77"/>
      <c r="F81" s="77"/>
      <c r="G81" s="78"/>
      <c r="H81" s="28">
        <v>0</v>
      </c>
    </row>
    <row r="82" spans="1:8" ht="30" customHeight="1">
      <c r="A82" s="87" t="s">
        <v>78</v>
      </c>
      <c r="B82" s="88"/>
      <c r="C82" s="88"/>
      <c r="D82" s="88"/>
      <c r="E82" s="88"/>
      <c r="F82" s="88"/>
      <c r="G82" s="89"/>
      <c r="H82" s="28">
        <v>0</v>
      </c>
    </row>
    <row r="83" spans="1:8" ht="24.75" customHeight="1">
      <c r="A83" s="79" t="s">
        <v>51</v>
      </c>
      <c r="B83" s="80"/>
      <c r="C83" s="80"/>
      <c r="D83" s="80"/>
      <c r="E83" s="80"/>
      <c r="F83" s="80"/>
      <c r="G83" s="81"/>
      <c r="H83" s="28">
        <v>0</v>
      </c>
    </row>
    <row r="84" spans="1:8" ht="92.25" customHeight="1">
      <c r="A84" s="84" t="s">
        <v>79</v>
      </c>
      <c r="B84" s="85"/>
      <c r="C84" s="85"/>
      <c r="D84" s="85"/>
      <c r="E84" s="85"/>
      <c r="F84" s="85"/>
      <c r="G84" s="86"/>
      <c r="H84" s="28">
        <f>254.71+477.14+510+91.4+603.3+541+930+1285+930+733.3+460+9050+8000</f>
        <v>23865.85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23865.85</v>
      </c>
    </row>
    <row r="86" ht="12.75">
      <c r="H86" s="33"/>
    </row>
    <row r="87" ht="12.75">
      <c r="A87" t="s">
        <v>67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2015-03-20T05:18:08Z</dcterms:modified>
  <cp:category/>
  <cp:version/>
  <cp:contentType/>
  <cp:contentStatus/>
</cp:coreProperties>
</file>