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<sst xmlns="http://schemas.openxmlformats.org/spreadsheetml/2006/main" count="247" uniqueCount="147">
  <si>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</si>
  <si>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</si>
  <si>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</si>
  <si>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</si>
  <si>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</si>
  <si>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</si>
  <si>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</si>
  <si>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</si>
  <si>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</si>
  <si>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</si>
  <si>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</si>
  <si>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</si>
  <si>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</si>
  <si>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</si>
  <si>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</si>
  <si>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</si>
  <si>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</si>
  <si>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</si>
  <si>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</si>
  <si>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</si>
  <si>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</si>
  <si>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</si>
  <si>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</si>
  <si>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</si>
  <si>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</si>
  <si>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</si>
  <si>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</si>
  <si>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</si>
  <si>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</si>
  <si>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</si>
  <si>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</si>
  <si>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</si>
  <si>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</si>
  <si>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</si>
  <si>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</si>
  <si>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</si>
  <si>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</si>
  <si>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</si>
  <si>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</si>
  <si>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</si>
  <si>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</si>
  <si>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</si>
  <si>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</si>
  <si>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</si>
  <si>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</si>
  <si>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</si>
  <si>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</si>
  <si>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</si>
  <si>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</si>
  <si>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</si>
  <si>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</si>
  <si>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</si>
  <si>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</si>
  <si>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</si>
  <si>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</si>
  <si>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</si>
  <si>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</si>
  <si>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</si>
  <si>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</si>
  <si>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</si>
  <si>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</si>
  <si>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</si>
  <si>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</si>
  <si>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5,69 руб/кв.м/мес</t>
  </si>
  <si>
    <t>ул. Большая Подгорная,191</t>
  </si>
  <si>
    <t>220,8</t>
  </si>
  <si>
    <t>17 чел.</t>
  </si>
  <si>
    <t>4 шт.</t>
  </si>
  <si>
    <t>Директор ООО "УК "Ленинский массив"______________________________В.П.Карелин</t>
  </si>
  <si>
    <t>6,76 руб/кв.м/мес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</si>
  <si>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</si>
  <si>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</si>
  <si>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Сумма за 2013г.</t>
  </si>
  <si>
    <t>Начислено за 2013г.</t>
  </si>
  <si>
    <t>Оплачено  за 2013г.</t>
  </si>
  <si>
    <t>Затраты за 2013г.</t>
  </si>
  <si>
    <t>Итог на 31.12.2013г.</t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</si>
  <si>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48"/>
        <rFont val="Arial Cyr"/>
        <family val="0"/>
      </rPr>
      <t xml:space="preserve">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</si>
  <si>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собранием)- </t>
    </r>
    <r>
      <rPr>
        <b/>
        <sz val="8"/>
        <rFont val="Arial Cyr"/>
        <family val="0"/>
      </rPr>
      <t xml:space="preserve">Ремонт кровли и крыльца-июнь. июль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</si>
  <si>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</t>
    </r>
    <r>
      <rPr>
        <b/>
        <sz val="8"/>
        <rFont val="Arial Cyr"/>
        <family val="0"/>
      </rPr>
      <t>Вывоз мусора с контейнерной площадки  -  июль, август, сентябрь, октябрь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</si>
  <si>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>Сброс снега с кровли - февраль, Скол сосулек с кровли- январь,декабрь</t>
    </r>
    <r>
      <rPr>
        <sz val="8"/>
        <rFont val="Arial Cyr"/>
        <family val="2"/>
      </rPr>
      <t xml:space="preserve">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</si>
  <si>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</t>
    </r>
  </si>
  <si>
    <t>по содержанию и ремонту общего имущества в многоквартирном доме за период:  2014г.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</si>
  <si>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</si>
  <si>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</si>
  <si>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</si>
  <si>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</si>
  <si>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</si>
  <si>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</si>
  <si>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</si>
  <si>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</si>
  <si>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</si>
  <si>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</si>
  <si>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</si>
  <si>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</si>
  <si>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</si>
  <si>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</si>
  <si>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</si>
  <si>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</si>
  <si>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</si>
  <si>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</si>
  <si>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</si>
  <si>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</si>
  <si>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</si>
  <si>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</si>
  <si>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</si>
  <si>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</si>
  <si>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</si>
  <si>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</si>
  <si>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</si>
  <si>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</si>
  <si>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</si>
  <si>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</si>
  <si>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</si>
  <si>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</si>
  <si>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</si>
  <si>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12.12.14</t>
  </si>
  <si>
    <t>14:00</t>
  </si>
  <si>
    <t>15:00</t>
  </si>
  <si>
    <t>Снятие снежных навесов с кровли ж/д - 20 м/п.</t>
  </si>
  <si>
    <t/>
  </si>
  <si>
    <t>мн.дом</t>
  </si>
  <si>
    <t>ул.Б.Подгорная,191</t>
  </si>
  <si>
    <t>Содержание общего имущества</t>
  </si>
  <si>
    <t>СОИ (системы)</t>
  </si>
  <si>
    <t>Крыши и водосточные системы</t>
  </si>
  <si>
    <t>04.06.14</t>
  </si>
  <si>
    <t>13:00</t>
  </si>
  <si>
    <t>Окос травы - 60 кв.м</t>
  </si>
  <si>
    <t>Бензин 0,6л/час.</t>
  </si>
  <si>
    <t>СОИ (работы)</t>
  </si>
  <si>
    <t>Сезонные работы</t>
  </si>
  <si>
    <t>14.02.14</t>
  </si>
  <si>
    <t>08:30</t>
  </si>
  <si>
    <t>09:00</t>
  </si>
  <si>
    <t>Установка замка на двери чердака.</t>
  </si>
  <si>
    <t>Замок - 1 шт. 50 руб.</t>
  </si>
  <si>
    <t>15.01.14</t>
  </si>
  <si>
    <t>11:00</t>
  </si>
  <si>
    <t>12:00</t>
  </si>
  <si>
    <t>Сброс снега:навесы - 10м/п, козырёк - 2 кв.м.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</si>
  <si>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>Сброс снега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</si>
  <si>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</si>
  <si>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- </t>
    </r>
    <r>
      <rPr>
        <b/>
        <sz val="8"/>
        <rFont val="Arial Cyr"/>
        <family val="0"/>
      </rPr>
      <t xml:space="preserve">Скос травы (июнь).   Очистка контейнерной площадки от мусора (май, июль)                                          </t>
    </r>
  </si>
  <si>
    <t>очистка КП от мусора</t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</si>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</sst>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48"/>
      <name val="Arial Cyr"/>
      <family val="0"/>
    </font>
    <font>
      <sz val="10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0" fontId="42" fillId="3" borderId="0" xfId="53" applyFill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2" fillId="28" borderId="0" xfId="53" applyFill="1" applyAlignment="1">
      <alignment/>
      <protection/>
    </xf>
    <xf numFmtId="0" fontId="0" fillId="28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2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30" borderId="0" xfId="54" applyFont="1" applyFill="1" applyBorder="1" applyAlignment="1">
      <alignment horizontal="right"/>
      <protection/>
    </xf>
    <xf numFmtId="0" fontId="0" fillId="20" borderId="0" xfId="0" applyFill="1" applyAlignment="1">
      <alignment/>
    </xf>
    <xf numFmtId="14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5" fillId="31" borderId="11" xfId="0" applyFont="1" applyFill="1" applyBorder="1" applyAlignment="1">
      <alignment horizontal="center"/>
    </xf>
    <xf numFmtId="0" fontId="16" fillId="31" borderId="12" xfId="0" applyFont="1" applyFill="1" applyBorder="1" applyAlignment="1">
      <alignment horizontal="center"/>
    </xf>
    <xf numFmtId="0" fontId="16" fillId="31" borderId="13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" xfId="53"/>
    <cellStyle name="Обычный_Отчет 2014 УО 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98"/>
  <sheetViews>
    <sheetView tabSelected="1" workbookViewId="0" topLeftCell="A81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2421875" style="33" customWidth="1"/>
    <col min="10" max="10" width="0.37109375" style="0" hidden="1" customWidth="1"/>
  </cols>
  <sheetData>
    <row r="1" spans="1:9" ht="15.75">
      <c r="A1" s="77" t="s">
        <v>70</v>
      </c>
      <c r="B1" s="77"/>
      <c r="C1" s="77"/>
      <c r="D1" s="77"/>
      <c r="E1" s="77"/>
      <c r="F1" s="77"/>
      <c r="G1" s="77"/>
      <c r="H1" s="77"/>
      <c r="I1" s="31"/>
    </row>
    <row r="2" spans="1:9" ht="12.75" customHeight="1">
      <c r="A2" s="78" t="s">
        <v>82</v>
      </c>
      <c r="B2" s="78"/>
      <c r="C2" s="78"/>
      <c r="D2" s="78"/>
      <c r="E2" s="78"/>
      <c r="F2" s="78"/>
      <c r="G2" s="78"/>
      <c r="H2" s="78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145</v>
      </c>
      <c r="I4" s="34"/>
    </row>
    <row r="5" spans="1:9" s="15" customFormat="1" ht="11.25">
      <c r="A5" s="12" t="s">
        <v>7</v>
      </c>
      <c r="B5" s="30" t="s">
        <v>65</v>
      </c>
      <c r="C5" s="16"/>
      <c r="D5" s="12"/>
      <c r="E5" s="12" t="s">
        <v>16</v>
      </c>
      <c r="F5" s="13"/>
      <c r="G5" s="14"/>
      <c r="H5" s="30" t="s">
        <v>58</v>
      </c>
      <c r="I5" s="34"/>
    </row>
    <row r="6" spans="1:9" s="15" customFormat="1" ht="11.25">
      <c r="A6" s="12" t="s">
        <v>8</v>
      </c>
      <c r="B6" s="30" t="s">
        <v>66</v>
      </c>
      <c r="C6" s="13"/>
      <c r="D6" s="12"/>
      <c r="E6" s="12" t="s">
        <v>12</v>
      </c>
      <c r="F6" s="13"/>
      <c r="G6" s="14"/>
      <c r="H6" s="30" t="s">
        <v>146</v>
      </c>
      <c r="I6" s="34"/>
    </row>
    <row r="7" spans="1:9" s="15" customFormat="1" ht="11.25">
      <c r="A7" s="12" t="s">
        <v>9</v>
      </c>
      <c r="B7" s="30" t="s">
        <v>67</v>
      </c>
      <c r="C7" s="3"/>
      <c r="D7" s="12"/>
      <c r="E7" s="17" t="s">
        <v>13</v>
      </c>
      <c r="F7" s="3"/>
      <c r="G7" s="3"/>
      <c r="H7" s="30" t="s">
        <v>59</v>
      </c>
      <c r="I7" s="34"/>
    </row>
    <row r="8" spans="1:9" s="15" customFormat="1" ht="12.75">
      <c r="A8" s="12" t="s">
        <v>10</v>
      </c>
      <c r="B8" s="30" t="s">
        <v>57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83</v>
      </c>
      <c r="B15" s="20">
        <f>5802.72+32987.58</f>
        <v>38790.3</v>
      </c>
      <c r="C15" s="20">
        <v>0</v>
      </c>
      <c r="D15" s="20">
        <f>SUM(B15:C15)</f>
        <v>38790.3</v>
      </c>
      <c r="E15" s="1"/>
      <c r="F15" s="1"/>
      <c r="G15" s="1"/>
      <c r="H15" s="1"/>
    </row>
    <row r="16" spans="1:8" ht="12.75">
      <c r="A16" s="5" t="s">
        <v>84</v>
      </c>
      <c r="B16" s="20">
        <f>6043.84+34358.32</f>
        <v>40402.16</v>
      </c>
      <c r="C16" s="20">
        <v>0</v>
      </c>
      <c r="D16" s="20">
        <f>SUM(B16:C16)</f>
        <v>40402.16</v>
      </c>
      <c r="E16" s="1"/>
      <c r="F16" s="1"/>
      <c r="G16" s="1"/>
      <c r="H16" s="1"/>
    </row>
    <row r="17" spans="1:8" ht="12.75">
      <c r="A17" s="5" t="s">
        <v>85</v>
      </c>
      <c r="B17" s="40">
        <f>H49+H56+H61</f>
        <v>19919.824</v>
      </c>
      <c r="C17" s="40">
        <f>H72+H77+H85</f>
        <v>13139.784000000003</v>
      </c>
      <c r="D17" s="40">
        <f>SUM(B17:C17)</f>
        <v>33059.60800000001</v>
      </c>
      <c r="E17" s="1"/>
      <c r="F17" s="1"/>
      <c r="G17" s="1"/>
      <c r="H17" s="1"/>
    </row>
    <row r="18" spans="1:8" ht="12.75">
      <c r="A18" s="5" t="s">
        <v>86</v>
      </c>
      <c r="B18" s="38">
        <f>B16-B17</f>
        <v>20482.336000000003</v>
      </c>
      <c r="C18" s="38">
        <f>C16-C17</f>
        <v>-13139.784000000003</v>
      </c>
      <c r="D18" s="38">
        <f>SUM(B18:C18)</f>
        <v>7342.552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87</v>
      </c>
      <c r="D20" s="36">
        <f>D18</f>
        <v>7342.552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88</v>
      </c>
      <c r="D22" s="36">
        <v>-3712.042000000004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89</v>
      </c>
      <c r="D24" s="36">
        <f>D20+D22</f>
        <v>3630.5099999999957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6" t="s">
        <v>62</v>
      </c>
      <c r="B26" s="67"/>
      <c r="C26" s="67"/>
      <c r="D26" s="67"/>
      <c r="E26" s="67"/>
      <c r="F26" s="67"/>
      <c r="G26" s="67"/>
      <c r="H26" s="25" t="s">
        <v>20</v>
      </c>
    </row>
    <row r="27" spans="1:8" ht="12.75" customHeight="1">
      <c r="A27" s="62" t="s">
        <v>21</v>
      </c>
      <c r="B27" s="62"/>
      <c r="C27" s="62"/>
      <c r="D27" s="62"/>
      <c r="E27" s="62"/>
      <c r="F27" s="62"/>
      <c r="G27" s="62"/>
      <c r="H27" s="26">
        <v>4.99</v>
      </c>
    </row>
    <row r="28" spans="1:8" ht="12.75" customHeight="1">
      <c r="A28" s="62" t="s">
        <v>22</v>
      </c>
      <c r="B28" s="62"/>
      <c r="C28" s="62"/>
      <c r="D28" s="62"/>
      <c r="E28" s="62"/>
      <c r="F28" s="62"/>
      <c r="G28" s="62"/>
      <c r="H28" s="26">
        <v>0.7</v>
      </c>
    </row>
    <row r="29" spans="1:8" ht="12.75" customHeight="1">
      <c r="A29" s="62" t="s">
        <v>17</v>
      </c>
      <c r="B29" s="62"/>
      <c r="C29" s="62"/>
      <c r="D29" s="62"/>
      <c r="E29" s="62"/>
      <c r="F29" s="62"/>
      <c r="G29" s="62"/>
      <c r="H29" s="26">
        <v>2.19</v>
      </c>
    </row>
    <row r="30" spans="1:8" ht="12.75" customHeight="1">
      <c r="A30" s="63" t="s">
        <v>18</v>
      </c>
      <c r="B30" s="64"/>
      <c r="C30" s="64"/>
      <c r="D30" s="64"/>
      <c r="E30" s="64"/>
      <c r="F30" s="64"/>
      <c r="G30" s="65"/>
      <c r="H30" s="27">
        <f>SUM(H27:H29)</f>
        <v>7.880000000000001</v>
      </c>
    </row>
    <row r="31" spans="1:8" ht="12.75" customHeight="1">
      <c r="A31" s="62"/>
      <c r="B31" s="62"/>
      <c r="C31" s="62"/>
      <c r="D31" s="62"/>
      <c r="E31" s="62"/>
      <c r="F31" s="62"/>
      <c r="G31" s="62"/>
      <c r="H31" s="26"/>
    </row>
    <row r="32" spans="1:8" ht="12.75" customHeight="1">
      <c r="A32" s="62" t="s">
        <v>23</v>
      </c>
      <c r="B32" s="62"/>
      <c r="C32" s="62"/>
      <c r="D32" s="62"/>
      <c r="E32" s="62"/>
      <c r="F32" s="62"/>
      <c r="G32" s="62"/>
      <c r="H32" s="26">
        <v>4.54</v>
      </c>
    </row>
    <row r="33" spans="1:8" ht="12.75" customHeight="1">
      <c r="A33" s="62" t="s">
        <v>24</v>
      </c>
      <c r="B33" s="62"/>
      <c r="C33" s="62"/>
      <c r="D33" s="62"/>
      <c r="E33" s="62"/>
      <c r="F33" s="62"/>
      <c r="G33" s="62"/>
      <c r="H33" s="26">
        <v>0</v>
      </c>
    </row>
    <row r="34" spans="1:8" ht="12.75" customHeight="1">
      <c r="A34" s="62" t="s">
        <v>25</v>
      </c>
      <c r="B34" s="62"/>
      <c r="C34" s="62"/>
      <c r="D34" s="62"/>
      <c r="E34" s="62"/>
      <c r="F34" s="62"/>
      <c r="G34" s="62"/>
      <c r="H34" s="26">
        <v>2.22</v>
      </c>
    </row>
    <row r="35" spans="1:8" ht="12.75" customHeight="1">
      <c r="A35" s="63" t="s">
        <v>19</v>
      </c>
      <c r="B35" s="64"/>
      <c r="C35" s="64"/>
      <c r="D35" s="64"/>
      <c r="E35" s="64"/>
      <c r="F35" s="64"/>
      <c r="G35" s="65"/>
      <c r="H35" s="27">
        <f>SUM(H32:H34)</f>
        <v>6.76</v>
      </c>
    </row>
    <row r="36" spans="1:8" ht="12.75" customHeight="1">
      <c r="A36" s="62"/>
      <c r="B36" s="62"/>
      <c r="C36" s="62"/>
      <c r="D36" s="62"/>
      <c r="E36" s="62"/>
      <c r="F36" s="62"/>
      <c r="G36" s="62"/>
      <c r="H36" s="26"/>
    </row>
    <row r="37" spans="1:11" ht="12.75" customHeight="1">
      <c r="A37" s="63" t="s">
        <v>28</v>
      </c>
      <c r="B37" s="64"/>
      <c r="C37" s="64"/>
      <c r="D37" s="64"/>
      <c r="E37" s="64"/>
      <c r="F37" s="64"/>
      <c r="G37" s="65"/>
      <c r="H37" s="27">
        <f>H30+H35</f>
        <v>14.64</v>
      </c>
      <c r="K37" s="33"/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2" t="s">
        <v>60</v>
      </c>
      <c r="B39" s="83"/>
      <c r="C39" s="83"/>
      <c r="D39" s="83"/>
      <c r="E39" s="83"/>
      <c r="F39" s="83"/>
      <c r="G39" s="83"/>
      <c r="H39" s="84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0" t="s">
        <v>29</v>
      </c>
      <c r="B41" s="71"/>
      <c r="C41" s="71"/>
      <c r="D41" s="72"/>
      <c r="E41" s="72"/>
      <c r="F41" s="72"/>
      <c r="G41" s="73"/>
      <c r="H41" s="4" t="s">
        <v>90</v>
      </c>
    </row>
    <row r="42" spans="1:10" ht="47.25" customHeight="1">
      <c r="A42" s="74" t="s">
        <v>30</v>
      </c>
      <c r="B42" s="75"/>
      <c r="C42" s="75"/>
      <c r="D42" s="75"/>
      <c r="E42" s="75"/>
      <c r="F42" s="75"/>
      <c r="G42" s="76"/>
      <c r="H42" s="28">
        <f>12*B5*I42</f>
        <v>6332.544000000001</v>
      </c>
      <c r="I42" s="35">
        <v>2.39</v>
      </c>
      <c r="J42" s="39"/>
    </row>
    <row r="43" spans="1:10" ht="36" customHeight="1">
      <c r="A43" s="79" t="s">
        <v>31</v>
      </c>
      <c r="B43" s="80"/>
      <c r="C43" s="80"/>
      <c r="D43" s="80"/>
      <c r="E43" s="80"/>
      <c r="F43" s="80"/>
      <c r="G43" s="81"/>
      <c r="H43" s="28">
        <f>12*B5*I43</f>
        <v>1669.2480000000003</v>
      </c>
      <c r="I43" s="35">
        <v>0.63</v>
      </c>
      <c r="J43" s="39"/>
    </row>
    <row r="44" spans="1:10" ht="13.5" customHeight="1">
      <c r="A44" s="68" t="s">
        <v>32</v>
      </c>
      <c r="B44" s="69"/>
      <c r="C44" s="69"/>
      <c r="D44" s="69"/>
      <c r="E44" s="69"/>
      <c r="F44" s="69"/>
      <c r="G44" s="69"/>
      <c r="H44" s="28">
        <f>12*B5*I44</f>
        <v>900.8640000000001</v>
      </c>
      <c r="I44" s="35">
        <v>0.34</v>
      </c>
      <c r="J44" s="39"/>
    </row>
    <row r="45" spans="1:10" ht="24.75" customHeight="1">
      <c r="A45" s="79" t="s">
        <v>33</v>
      </c>
      <c r="B45" s="80"/>
      <c r="C45" s="80"/>
      <c r="D45" s="80"/>
      <c r="E45" s="80"/>
      <c r="F45" s="80"/>
      <c r="G45" s="81"/>
      <c r="H45" s="28">
        <f>12*B5*I45</f>
        <v>900.8640000000001</v>
      </c>
      <c r="I45" s="35">
        <v>0.34</v>
      </c>
      <c r="J45" s="39"/>
    </row>
    <row r="46" spans="1:10" ht="13.5" customHeight="1">
      <c r="A46" s="68" t="s">
        <v>34</v>
      </c>
      <c r="B46" s="69"/>
      <c r="C46" s="69"/>
      <c r="D46" s="69"/>
      <c r="E46" s="69"/>
      <c r="F46" s="69"/>
      <c r="G46" s="69"/>
      <c r="H46" s="28">
        <f>12*B5*I46</f>
        <v>476.92800000000005</v>
      </c>
      <c r="I46" s="35">
        <v>0.18</v>
      </c>
      <c r="J46" s="39"/>
    </row>
    <row r="47" spans="1:10" ht="47.25" customHeight="1">
      <c r="A47" s="74" t="s">
        <v>36</v>
      </c>
      <c r="B47" s="75"/>
      <c r="C47" s="75"/>
      <c r="D47" s="75"/>
      <c r="E47" s="75"/>
      <c r="F47" s="75"/>
      <c r="G47" s="76"/>
      <c r="H47" s="28">
        <f>12*B5*I47</f>
        <v>2331.648</v>
      </c>
      <c r="I47" s="35">
        <v>0.88</v>
      </c>
      <c r="J47" s="39"/>
    </row>
    <row r="48" spans="1:10" ht="24.75" customHeight="1">
      <c r="A48" s="79" t="s">
        <v>35</v>
      </c>
      <c r="B48" s="80"/>
      <c r="C48" s="80"/>
      <c r="D48" s="80"/>
      <c r="E48" s="80"/>
      <c r="F48" s="80"/>
      <c r="G48" s="81"/>
      <c r="H48" s="28">
        <f>12*B5*I48</f>
        <v>609.4080000000001</v>
      </c>
      <c r="I48" s="35">
        <v>0.23</v>
      </c>
      <c r="J48" s="39"/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13221.504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0" t="s">
        <v>37</v>
      </c>
      <c r="B51" s="71"/>
      <c r="C51" s="71"/>
      <c r="D51" s="72"/>
      <c r="E51" s="72"/>
      <c r="F51" s="72"/>
      <c r="G51" s="73"/>
      <c r="H51" s="4" t="s">
        <v>90</v>
      </c>
    </row>
    <row r="52" spans="1:9" ht="22.5" customHeight="1">
      <c r="A52" s="74" t="s">
        <v>141</v>
      </c>
      <c r="B52" s="75"/>
      <c r="C52" s="75"/>
      <c r="D52" s="75"/>
      <c r="E52" s="75"/>
      <c r="F52" s="75"/>
      <c r="G52" s="76"/>
      <c r="H52" s="28">
        <v>895.6</v>
      </c>
      <c r="I52" s="35">
        <v>0.7</v>
      </c>
    </row>
    <row r="53" spans="1:8" ht="24.75" customHeight="1">
      <c r="A53" s="79" t="s">
        <v>54</v>
      </c>
      <c r="B53" s="80"/>
      <c r="C53" s="80"/>
      <c r="D53" s="80"/>
      <c r="E53" s="80"/>
      <c r="F53" s="80"/>
      <c r="G53" s="81"/>
      <c r="H53" s="28">
        <v>0</v>
      </c>
    </row>
    <row r="54" spans="1:8" ht="24.75" customHeight="1">
      <c r="A54" s="79" t="s">
        <v>55</v>
      </c>
      <c r="B54" s="80"/>
      <c r="C54" s="80"/>
      <c r="D54" s="80"/>
      <c r="E54" s="80"/>
      <c r="F54" s="80"/>
      <c r="G54" s="81"/>
      <c r="H54" s="28">
        <v>0</v>
      </c>
    </row>
    <row r="55" spans="1:8" ht="36" customHeight="1">
      <c r="A55" s="79" t="s">
        <v>56</v>
      </c>
      <c r="B55" s="80"/>
      <c r="C55" s="80"/>
      <c r="D55" s="80"/>
      <c r="E55" s="80"/>
      <c r="F55" s="80"/>
      <c r="G55" s="81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895.6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0" t="s">
        <v>45</v>
      </c>
      <c r="B58" s="71"/>
      <c r="C58" s="71"/>
      <c r="D58" s="72"/>
      <c r="E58" s="72"/>
      <c r="F58" s="72"/>
      <c r="G58" s="73"/>
      <c r="H58" s="4" t="s">
        <v>90</v>
      </c>
    </row>
    <row r="59" spans="1:9" ht="12.75" customHeight="1">
      <c r="A59" s="74" t="s">
        <v>44</v>
      </c>
      <c r="B59" s="75"/>
      <c r="C59" s="75"/>
      <c r="D59" s="75"/>
      <c r="E59" s="75"/>
      <c r="F59" s="75"/>
      <c r="G59" s="76"/>
      <c r="H59" s="28">
        <v>5802.72</v>
      </c>
      <c r="I59" s="35">
        <v>2.19</v>
      </c>
    </row>
    <row r="60" spans="1:8" ht="24" customHeight="1">
      <c r="A60" s="74" t="s">
        <v>49</v>
      </c>
      <c r="B60" s="75"/>
      <c r="C60" s="75"/>
      <c r="D60" s="75"/>
      <c r="E60" s="75"/>
      <c r="F60" s="75"/>
      <c r="G60" s="76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5802.72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2" t="s">
        <v>61</v>
      </c>
      <c r="B63" s="83"/>
      <c r="C63" s="83"/>
      <c r="D63" s="83"/>
      <c r="E63" s="83"/>
      <c r="F63" s="83"/>
      <c r="G63" s="83"/>
      <c r="H63" s="84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0" t="s">
        <v>43</v>
      </c>
      <c r="B65" s="71"/>
      <c r="C65" s="71"/>
      <c r="D65" s="72"/>
      <c r="E65" s="72"/>
      <c r="F65" s="72"/>
      <c r="G65" s="73"/>
      <c r="H65" s="4" t="s">
        <v>90</v>
      </c>
    </row>
    <row r="66" spans="1:10" ht="36.75" customHeight="1">
      <c r="A66" s="74" t="s">
        <v>38</v>
      </c>
      <c r="B66" s="75"/>
      <c r="C66" s="75"/>
      <c r="D66" s="75"/>
      <c r="E66" s="75"/>
      <c r="F66" s="75"/>
      <c r="G66" s="76"/>
      <c r="H66" s="28">
        <f>12*B5*I66</f>
        <v>3100.032</v>
      </c>
      <c r="I66" s="35">
        <v>1.17</v>
      </c>
      <c r="J66" s="39"/>
    </row>
    <row r="67" spans="1:10" ht="24.75" customHeight="1">
      <c r="A67" s="79" t="s">
        <v>39</v>
      </c>
      <c r="B67" s="80"/>
      <c r="C67" s="80"/>
      <c r="D67" s="80"/>
      <c r="E67" s="80"/>
      <c r="F67" s="80"/>
      <c r="G67" s="81"/>
      <c r="H67" s="28">
        <f>12*B5*I67</f>
        <v>2782.0800000000004</v>
      </c>
      <c r="I67" s="35">
        <v>1.05</v>
      </c>
      <c r="J67" s="39"/>
    </row>
    <row r="68" spans="1:10" ht="36.75" customHeight="1">
      <c r="A68" s="74" t="s">
        <v>48</v>
      </c>
      <c r="B68" s="75"/>
      <c r="C68" s="75"/>
      <c r="D68" s="75"/>
      <c r="E68" s="75"/>
      <c r="F68" s="75"/>
      <c r="G68" s="76"/>
      <c r="H68" s="28">
        <f>12*B5*I68</f>
        <v>3338.4960000000005</v>
      </c>
      <c r="I68" s="35">
        <v>1.26</v>
      </c>
      <c r="J68" s="39"/>
    </row>
    <row r="69" spans="1:10" ht="24.75" customHeight="1">
      <c r="A69" s="79" t="s">
        <v>40</v>
      </c>
      <c r="B69" s="80"/>
      <c r="C69" s="80"/>
      <c r="D69" s="80"/>
      <c r="E69" s="80"/>
      <c r="F69" s="80"/>
      <c r="G69" s="81"/>
      <c r="H69" s="28">
        <f>12*B5*I69</f>
        <v>1112.832</v>
      </c>
      <c r="I69" s="35">
        <v>0.42</v>
      </c>
      <c r="J69" s="39"/>
    </row>
    <row r="70" spans="1:10" ht="25.5" customHeight="1">
      <c r="A70" s="74" t="s">
        <v>41</v>
      </c>
      <c r="B70" s="75"/>
      <c r="C70" s="75"/>
      <c r="D70" s="75"/>
      <c r="E70" s="75"/>
      <c r="F70" s="75"/>
      <c r="G70" s="76"/>
      <c r="H70" s="28">
        <f>12*B5*I70</f>
        <v>1165.824</v>
      </c>
      <c r="I70" s="35">
        <v>0.44</v>
      </c>
      <c r="J70" s="39"/>
    </row>
    <row r="71" spans="1:10" ht="24.75" customHeight="1">
      <c r="A71" s="79" t="s">
        <v>42</v>
      </c>
      <c r="B71" s="80"/>
      <c r="C71" s="80"/>
      <c r="D71" s="80"/>
      <c r="E71" s="80"/>
      <c r="F71" s="80"/>
      <c r="G71" s="81"/>
      <c r="H71" s="28">
        <f>12*B5*I71</f>
        <v>529.9200000000001</v>
      </c>
      <c r="I71" s="35">
        <v>0.2</v>
      </c>
      <c r="J71" s="39"/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12029.184000000003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0" t="s">
        <v>46</v>
      </c>
      <c r="B74" s="71"/>
      <c r="C74" s="71"/>
      <c r="D74" s="72"/>
      <c r="E74" s="72"/>
      <c r="F74" s="72"/>
      <c r="G74" s="73"/>
      <c r="H74" s="4" t="s">
        <v>90</v>
      </c>
    </row>
    <row r="75" spans="1:8" ht="24.75" customHeight="1">
      <c r="A75" s="74" t="s">
        <v>142</v>
      </c>
      <c r="B75" s="75"/>
      <c r="C75" s="75"/>
      <c r="D75" s="75"/>
      <c r="E75" s="75"/>
      <c r="F75" s="75"/>
      <c r="G75" s="76"/>
      <c r="H75" s="28">
        <v>0</v>
      </c>
    </row>
    <row r="76" spans="1:8" ht="34.5" customHeight="1">
      <c r="A76" s="79" t="s">
        <v>53</v>
      </c>
      <c r="B76" s="80"/>
      <c r="C76" s="80"/>
      <c r="D76" s="80"/>
      <c r="E76" s="80"/>
      <c r="F76" s="80"/>
      <c r="G76" s="81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0" t="s">
        <v>47</v>
      </c>
      <c r="B79" s="71"/>
      <c r="C79" s="71"/>
      <c r="D79" s="72"/>
      <c r="E79" s="72"/>
      <c r="F79" s="72"/>
      <c r="G79" s="73"/>
      <c r="H79" s="4" t="s">
        <v>90</v>
      </c>
    </row>
    <row r="80" spans="1:8" ht="24.75" customHeight="1">
      <c r="A80" s="74" t="s">
        <v>50</v>
      </c>
      <c r="B80" s="75"/>
      <c r="C80" s="75"/>
      <c r="D80" s="75"/>
      <c r="E80" s="75"/>
      <c r="F80" s="75"/>
      <c r="G80" s="76"/>
      <c r="H80" s="28">
        <v>0</v>
      </c>
    </row>
    <row r="81" spans="1:8" ht="24.75" customHeight="1">
      <c r="A81" s="74" t="s">
        <v>51</v>
      </c>
      <c r="B81" s="75"/>
      <c r="C81" s="75"/>
      <c r="D81" s="75"/>
      <c r="E81" s="75"/>
      <c r="F81" s="75"/>
      <c r="G81" s="76"/>
      <c r="H81" s="28">
        <v>0</v>
      </c>
    </row>
    <row r="82" spans="1:8" ht="27.75" customHeight="1">
      <c r="A82" s="88" t="s">
        <v>81</v>
      </c>
      <c r="B82" s="89"/>
      <c r="C82" s="89"/>
      <c r="D82" s="89"/>
      <c r="E82" s="89"/>
      <c r="F82" s="89"/>
      <c r="G82" s="90"/>
      <c r="H82" s="28">
        <v>0</v>
      </c>
    </row>
    <row r="83" spans="1:8" ht="24.75" customHeight="1">
      <c r="A83" s="79" t="s">
        <v>52</v>
      </c>
      <c r="B83" s="80"/>
      <c r="C83" s="80"/>
      <c r="D83" s="80"/>
      <c r="E83" s="80"/>
      <c r="F83" s="80"/>
      <c r="G83" s="81"/>
      <c r="H83" s="28">
        <v>0</v>
      </c>
    </row>
    <row r="84" spans="1:10" ht="35.25" customHeight="1">
      <c r="A84" s="85" t="s">
        <v>143</v>
      </c>
      <c r="B84" s="86"/>
      <c r="C84" s="86"/>
      <c r="D84" s="86"/>
      <c r="E84" s="86"/>
      <c r="F84" s="86"/>
      <c r="G84" s="87"/>
      <c r="H84" s="42">
        <f>536.6+287+287</f>
        <v>1110.6</v>
      </c>
      <c r="J84">
        <v>2.22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1110.6</v>
      </c>
    </row>
    <row r="86" ht="12.75">
      <c r="H86" s="33"/>
    </row>
    <row r="87" ht="12.75">
      <c r="A87" t="s">
        <v>68</v>
      </c>
    </row>
    <row r="90" ht="10.5" customHeight="1"/>
    <row r="91" spans="1:25" ht="12.75" hidden="1">
      <c r="A91" s="41" t="s">
        <v>91</v>
      </c>
      <c r="B91" s="41" t="s">
        <v>92</v>
      </c>
      <c r="C91" s="41" t="s">
        <v>93</v>
      </c>
      <c r="D91" s="41" t="s">
        <v>94</v>
      </c>
      <c r="E91" s="41" t="s">
        <v>95</v>
      </c>
      <c r="F91" s="41" t="s">
        <v>96</v>
      </c>
      <c r="G91" s="41" t="s">
        <v>97</v>
      </c>
      <c r="H91" s="41" t="s">
        <v>98</v>
      </c>
      <c r="I91" s="41" t="s">
        <v>99</v>
      </c>
      <c r="J91" s="41" t="s">
        <v>100</v>
      </c>
      <c r="K91" s="41" t="s">
        <v>101</v>
      </c>
      <c r="L91" s="41" t="s">
        <v>102</v>
      </c>
      <c r="M91" s="41" t="s">
        <v>103</v>
      </c>
      <c r="N91" s="41" t="s">
        <v>104</v>
      </c>
      <c r="O91" s="41" t="s">
        <v>105</v>
      </c>
      <c r="P91" s="41" t="s">
        <v>106</v>
      </c>
      <c r="Q91" s="41" t="s">
        <v>107</v>
      </c>
      <c r="R91" s="41" t="s">
        <v>108</v>
      </c>
      <c r="S91" s="41" t="s">
        <v>109</v>
      </c>
      <c r="T91" s="41" t="s">
        <v>110</v>
      </c>
      <c r="U91" s="41" t="s">
        <v>111</v>
      </c>
      <c r="V91" s="41" t="s">
        <v>112</v>
      </c>
      <c r="W91" s="41" t="s">
        <v>113</v>
      </c>
      <c r="X91" s="41" t="s">
        <v>114</v>
      </c>
      <c r="Y91" s="41" t="s">
        <v>115</v>
      </c>
    </row>
    <row r="92" spans="1:25" s="52" customFormat="1" ht="12.75" hidden="1">
      <c r="A92" s="48">
        <v>5589</v>
      </c>
      <c r="B92" s="48" t="b">
        <v>0</v>
      </c>
      <c r="C92" s="48">
        <v>5492</v>
      </c>
      <c r="D92" s="49" t="s">
        <v>116</v>
      </c>
      <c r="E92" s="49" t="s">
        <v>117</v>
      </c>
      <c r="F92" s="49" t="s">
        <v>118</v>
      </c>
      <c r="G92" s="48">
        <v>1</v>
      </c>
      <c r="H92" s="48">
        <v>2</v>
      </c>
      <c r="I92" s="49" t="s">
        <v>119</v>
      </c>
      <c r="J92" s="49" t="s">
        <v>120</v>
      </c>
      <c r="K92" s="48">
        <v>1</v>
      </c>
      <c r="L92" s="49" t="s">
        <v>121</v>
      </c>
      <c r="M92" s="49" t="s">
        <v>120</v>
      </c>
      <c r="N92" s="50">
        <v>495.6</v>
      </c>
      <c r="O92" s="51"/>
      <c r="P92" s="51"/>
      <c r="Q92" s="51"/>
      <c r="R92" s="48" t="b">
        <v>1</v>
      </c>
      <c r="S92" s="49" t="s">
        <v>122</v>
      </c>
      <c r="T92" s="49" t="s">
        <v>120</v>
      </c>
      <c r="U92" s="49" t="s">
        <v>123</v>
      </c>
      <c r="V92" s="49" t="s">
        <v>124</v>
      </c>
      <c r="W92" s="49" t="s">
        <v>125</v>
      </c>
      <c r="X92" s="48" t="b">
        <v>0</v>
      </c>
      <c r="Y92" s="48" t="b">
        <v>0</v>
      </c>
    </row>
    <row r="93" spans="1:25" s="57" customFormat="1" ht="12.75" hidden="1">
      <c r="A93" s="53">
        <v>5039</v>
      </c>
      <c r="B93" s="53" t="b">
        <v>0</v>
      </c>
      <c r="C93" s="53">
        <v>4946</v>
      </c>
      <c r="D93" s="54" t="s">
        <v>126</v>
      </c>
      <c r="E93" s="54" t="s">
        <v>127</v>
      </c>
      <c r="F93" s="54" t="s">
        <v>117</v>
      </c>
      <c r="G93" s="53">
        <v>1</v>
      </c>
      <c r="H93" s="53">
        <v>1</v>
      </c>
      <c r="I93" s="54" t="s">
        <v>128</v>
      </c>
      <c r="J93" s="54" t="s">
        <v>129</v>
      </c>
      <c r="K93" s="53">
        <v>1</v>
      </c>
      <c r="L93" s="54" t="s">
        <v>121</v>
      </c>
      <c r="M93" s="54" t="s">
        <v>120</v>
      </c>
      <c r="N93" s="55">
        <v>536.6</v>
      </c>
      <c r="O93" s="56"/>
      <c r="P93" s="56"/>
      <c r="Q93" s="56"/>
      <c r="R93" s="53" t="b">
        <v>1</v>
      </c>
      <c r="S93" s="54" t="s">
        <v>122</v>
      </c>
      <c r="T93" s="54" t="s">
        <v>120</v>
      </c>
      <c r="U93" s="54" t="s">
        <v>123</v>
      </c>
      <c r="V93" s="54" t="s">
        <v>130</v>
      </c>
      <c r="W93" s="54" t="s">
        <v>131</v>
      </c>
      <c r="X93" s="53" t="b">
        <v>0</v>
      </c>
      <c r="Y93" s="53" t="b">
        <v>0</v>
      </c>
    </row>
    <row r="94" spans="1:25" s="47" customFormat="1" ht="12.75" hidden="1">
      <c r="A94" s="43">
        <v>4523</v>
      </c>
      <c r="B94" s="43" t="b">
        <v>0</v>
      </c>
      <c r="C94" s="43">
        <v>4436</v>
      </c>
      <c r="D94" s="44" t="s">
        <v>132</v>
      </c>
      <c r="E94" s="44" t="s">
        <v>133</v>
      </c>
      <c r="F94" s="44" t="s">
        <v>134</v>
      </c>
      <c r="G94" s="45"/>
      <c r="H94" s="43">
        <v>2</v>
      </c>
      <c r="I94" s="44" t="s">
        <v>135</v>
      </c>
      <c r="J94" s="44" t="s">
        <v>136</v>
      </c>
      <c r="K94" s="43">
        <v>1</v>
      </c>
      <c r="L94" s="44" t="s">
        <v>121</v>
      </c>
      <c r="M94" s="44" t="s">
        <v>120</v>
      </c>
      <c r="N94" s="46">
        <v>274.5</v>
      </c>
      <c r="O94" s="45"/>
      <c r="P94" s="45"/>
      <c r="Q94" s="45"/>
      <c r="R94" s="43" t="b">
        <v>1</v>
      </c>
      <c r="S94" s="44" t="s">
        <v>122</v>
      </c>
      <c r="T94" s="44" t="s">
        <v>120</v>
      </c>
      <c r="U94" s="44" t="s">
        <v>123</v>
      </c>
      <c r="V94" s="44" t="s">
        <v>124</v>
      </c>
      <c r="W94" s="44" t="s">
        <v>125</v>
      </c>
      <c r="X94" s="43" t="b">
        <v>0</v>
      </c>
      <c r="Y94" s="43" t="b">
        <v>0</v>
      </c>
    </row>
    <row r="95" spans="1:25" s="52" customFormat="1" ht="12.75" hidden="1">
      <c r="A95" s="48">
        <v>4351</v>
      </c>
      <c r="B95" s="48" t="b">
        <v>0</v>
      </c>
      <c r="C95" s="48">
        <v>4265</v>
      </c>
      <c r="D95" s="49" t="s">
        <v>137</v>
      </c>
      <c r="E95" s="49" t="s">
        <v>138</v>
      </c>
      <c r="F95" s="49" t="s">
        <v>139</v>
      </c>
      <c r="G95" s="48">
        <v>1</v>
      </c>
      <c r="H95" s="48">
        <v>2</v>
      </c>
      <c r="I95" s="49" t="s">
        <v>140</v>
      </c>
      <c r="J95" s="49" t="s">
        <v>120</v>
      </c>
      <c r="K95" s="48">
        <v>1</v>
      </c>
      <c r="L95" s="49" t="s">
        <v>121</v>
      </c>
      <c r="M95" s="49" t="s">
        <v>120</v>
      </c>
      <c r="N95" s="50">
        <v>400</v>
      </c>
      <c r="O95" s="51"/>
      <c r="P95" s="51"/>
      <c r="Q95" s="51"/>
      <c r="R95" s="48" t="b">
        <v>1</v>
      </c>
      <c r="S95" s="49" t="s">
        <v>122</v>
      </c>
      <c r="T95" s="49" t="s">
        <v>120</v>
      </c>
      <c r="U95" s="49" t="s">
        <v>123</v>
      </c>
      <c r="V95" s="49" t="s">
        <v>130</v>
      </c>
      <c r="W95" s="49" t="s">
        <v>131</v>
      </c>
      <c r="X95" s="48" t="b">
        <v>0</v>
      </c>
      <c r="Y95" s="48" t="b">
        <v>0</v>
      </c>
    </row>
    <row r="96" ht="12.75" hidden="1"/>
    <row r="97" spans="1:14" s="59" customFormat="1" ht="12.75" hidden="1">
      <c r="A97" s="58">
        <v>4926</v>
      </c>
      <c r="D97" s="60">
        <v>41773</v>
      </c>
      <c r="I97" s="61" t="s">
        <v>144</v>
      </c>
      <c r="N97" s="59">
        <v>287</v>
      </c>
    </row>
    <row r="98" spans="1:14" s="59" customFormat="1" ht="12.75" hidden="1">
      <c r="A98" s="58">
        <v>5149</v>
      </c>
      <c r="D98" s="60">
        <v>41830</v>
      </c>
      <c r="I98" s="61" t="s">
        <v>144</v>
      </c>
      <c r="N98" s="59">
        <v>287</v>
      </c>
    </row>
    <row r="99" ht="12.75" hidden="1"/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0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77" t="s">
        <v>70</v>
      </c>
      <c r="B1" s="77"/>
      <c r="C1" s="77"/>
      <c r="D1" s="77"/>
      <c r="E1" s="77"/>
      <c r="F1" s="77"/>
      <c r="G1" s="77"/>
      <c r="H1" s="77"/>
      <c r="I1" s="31"/>
    </row>
    <row r="2" spans="1:9" ht="12.75" customHeight="1">
      <c r="A2" s="78" t="s">
        <v>71</v>
      </c>
      <c r="B2" s="78"/>
      <c r="C2" s="78"/>
      <c r="D2" s="78"/>
      <c r="E2" s="78"/>
      <c r="F2" s="78"/>
      <c r="G2" s="78"/>
      <c r="H2" s="78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63</v>
      </c>
      <c r="I4" s="34"/>
    </row>
    <row r="5" spans="1:9" s="15" customFormat="1" ht="11.25">
      <c r="A5" s="12" t="s">
        <v>7</v>
      </c>
      <c r="B5" s="30" t="s">
        <v>65</v>
      </c>
      <c r="C5" s="16"/>
      <c r="D5" s="12"/>
      <c r="E5" s="12" t="s">
        <v>16</v>
      </c>
      <c r="F5" s="13"/>
      <c r="G5" s="14"/>
      <c r="H5" s="30" t="s">
        <v>58</v>
      </c>
      <c r="I5" s="34"/>
    </row>
    <row r="6" spans="1:9" s="15" customFormat="1" ht="11.25">
      <c r="A6" s="12" t="s">
        <v>8</v>
      </c>
      <c r="B6" s="30" t="s">
        <v>66</v>
      </c>
      <c r="C6" s="13"/>
      <c r="D6" s="12"/>
      <c r="E6" s="12" t="s">
        <v>12</v>
      </c>
      <c r="F6" s="13"/>
      <c r="G6" s="14"/>
      <c r="H6" s="30" t="s">
        <v>69</v>
      </c>
      <c r="I6" s="34"/>
    </row>
    <row r="7" spans="1:9" s="15" customFormat="1" ht="11.25">
      <c r="A7" s="12" t="s">
        <v>9</v>
      </c>
      <c r="B7" s="30" t="s">
        <v>67</v>
      </c>
      <c r="C7" s="3"/>
      <c r="D7" s="12"/>
      <c r="E7" s="17" t="s">
        <v>13</v>
      </c>
      <c r="F7" s="3"/>
      <c r="G7" s="3"/>
      <c r="H7" s="30" t="s">
        <v>59</v>
      </c>
      <c r="I7" s="34"/>
    </row>
    <row r="8" spans="1:9" s="15" customFormat="1" ht="12.75">
      <c r="A8" s="12" t="s">
        <v>10</v>
      </c>
      <c r="B8" s="30" t="s">
        <v>57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73</v>
      </c>
      <c r="B15" s="20">
        <f>32987.52+5802.72</f>
        <v>38790.24</v>
      </c>
      <c r="C15" s="20">
        <v>0</v>
      </c>
      <c r="D15" s="20">
        <f>SUM(B15:C15)</f>
        <v>38790.24</v>
      </c>
      <c r="E15" s="1"/>
      <c r="F15" s="1"/>
      <c r="G15" s="1"/>
      <c r="H15" s="1"/>
    </row>
    <row r="16" spans="1:8" ht="12.75">
      <c r="A16" s="5" t="s">
        <v>74</v>
      </c>
      <c r="B16" s="20">
        <f>33786.91+5946.95</f>
        <v>39733.86</v>
      </c>
      <c r="C16" s="20">
        <f>3.73</f>
        <v>3.73</v>
      </c>
      <c r="D16" s="20">
        <f>SUM(B16:C16)</f>
        <v>39737.590000000004</v>
      </c>
      <c r="E16" s="1"/>
      <c r="F16" s="1"/>
      <c r="G16" s="1"/>
      <c r="H16" s="1"/>
    </row>
    <row r="17" spans="1:8" ht="12.75">
      <c r="A17" s="5" t="s">
        <v>75</v>
      </c>
      <c r="B17" s="20">
        <f>H49+H56+H61</f>
        <v>26066.928</v>
      </c>
      <c r="C17" s="20">
        <f>H72+H77+H85</f>
        <v>16451.984000000004</v>
      </c>
      <c r="D17" s="20">
        <f>SUM(B17:C17)</f>
        <v>42518.912000000004</v>
      </c>
      <c r="E17" s="1"/>
      <c r="F17" s="1"/>
      <c r="G17" s="1"/>
      <c r="H17" s="1"/>
    </row>
    <row r="18" spans="1:8" ht="12.75">
      <c r="A18" s="5" t="s">
        <v>76</v>
      </c>
      <c r="B18" s="38">
        <f>B16-B17</f>
        <v>13666.932</v>
      </c>
      <c r="C18" s="38">
        <f>C16-C17</f>
        <v>-16448.254000000004</v>
      </c>
      <c r="D18" s="38">
        <f>SUM(B18:C18)</f>
        <v>-2781.3220000000038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-2781.3220000000038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-930.72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-3712.042000000004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6" t="s">
        <v>62</v>
      </c>
      <c r="B26" s="67"/>
      <c r="C26" s="67"/>
      <c r="D26" s="67"/>
      <c r="E26" s="67"/>
      <c r="F26" s="67"/>
      <c r="G26" s="67"/>
      <c r="H26" s="25" t="s">
        <v>20</v>
      </c>
    </row>
    <row r="27" spans="1:8" ht="12.75" customHeight="1">
      <c r="A27" s="62" t="s">
        <v>21</v>
      </c>
      <c r="B27" s="62"/>
      <c r="C27" s="62"/>
      <c r="D27" s="62"/>
      <c r="E27" s="62"/>
      <c r="F27" s="62"/>
      <c r="G27" s="62"/>
      <c r="H27" s="26">
        <v>4.99</v>
      </c>
    </row>
    <row r="28" spans="1:8" ht="12.75" customHeight="1">
      <c r="A28" s="62" t="s">
        <v>22</v>
      </c>
      <c r="B28" s="62"/>
      <c r="C28" s="62"/>
      <c r="D28" s="62"/>
      <c r="E28" s="62"/>
      <c r="F28" s="62"/>
      <c r="G28" s="62"/>
      <c r="H28" s="26">
        <v>0.7</v>
      </c>
    </row>
    <row r="29" spans="1:8" ht="12.75" customHeight="1">
      <c r="A29" s="62" t="s">
        <v>17</v>
      </c>
      <c r="B29" s="62"/>
      <c r="C29" s="62"/>
      <c r="D29" s="62"/>
      <c r="E29" s="62"/>
      <c r="F29" s="62"/>
      <c r="G29" s="62"/>
      <c r="H29" s="26">
        <v>2.19</v>
      </c>
    </row>
    <row r="30" spans="1:8" ht="12.75" customHeight="1">
      <c r="A30" s="63" t="s">
        <v>18</v>
      </c>
      <c r="B30" s="64"/>
      <c r="C30" s="64"/>
      <c r="D30" s="64"/>
      <c r="E30" s="64"/>
      <c r="F30" s="64"/>
      <c r="G30" s="65"/>
      <c r="H30" s="27">
        <f>SUM(H27:H29)</f>
        <v>7.880000000000001</v>
      </c>
    </row>
    <row r="31" spans="1:8" ht="12.75" customHeight="1">
      <c r="A31" s="62"/>
      <c r="B31" s="62"/>
      <c r="C31" s="62"/>
      <c r="D31" s="62"/>
      <c r="E31" s="62"/>
      <c r="F31" s="62"/>
      <c r="G31" s="62"/>
      <c r="H31" s="26"/>
    </row>
    <row r="32" spans="1:8" ht="12.75" customHeight="1">
      <c r="A32" s="62" t="s">
        <v>23</v>
      </c>
      <c r="B32" s="62"/>
      <c r="C32" s="62"/>
      <c r="D32" s="62"/>
      <c r="E32" s="62"/>
      <c r="F32" s="62"/>
      <c r="G32" s="62"/>
      <c r="H32" s="26">
        <v>4.54</v>
      </c>
    </row>
    <row r="33" spans="1:8" ht="12.75" customHeight="1">
      <c r="A33" s="62" t="s">
        <v>24</v>
      </c>
      <c r="B33" s="62"/>
      <c r="C33" s="62"/>
      <c r="D33" s="62"/>
      <c r="E33" s="62"/>
      <c r="F33" s="62"/>
      <c r="G33" s="62"/>
      <c r="H33" s="26">
        <v>0</v>
      </c>
    </row>
    <row r="34" spans="1:8" ht="12.75" customHeight="1">
      <c r="A34" s="62" t="s">
        <v>25</v>
      </c>
      <c r="B34" s="62"/>
      <c r="C34" s="62"/>
      <c r="D34" s="62"/>
      <c r="E34" s="62"/>
      <c r="F34" s="62"/>
      <c r="G34" s="62"/>
      <c r="H34" s="26">
        <v>2.22</v>
      </c>
    </row>
    <row r="35" spans="1:8" ht="12.75" customHeight="1">
      <c r="A35" s="63" t="s">
        <v>19</v>
      </c>
      <c r="B35" s="64"/>
      <c r="C35" s="64"/>
      <c r="D35" s="64"/>
      <c r="E35" s="64"/>
      <c r="F35" s="64"/>
      <c r="G35" s="65"/>
      <c r="H35" s="27">
        <f>SUM(H32:H34)</f>
        <v>6.76</v>
      </c>
    </row>
    <row r="36" spans="1:8" ht="12.75" customHeight="1">
      <c r="A36" s="62"/>
      <c r="B36" s="62"/>
      <c r="C36" s="62"/>
      <c r="D36" s="62"/>
      <c r="E36" s="62"/>
      <c r="F36" s="62"/>
      <c r="G36" s="62"/>
      <c r="H36" s="26"/>
    </row>
    <row r="37" spans="1:11" ht="12.75" customHeight="1">
      <c r="A37" s="63" t="s">
        <v>28</v>
      </c>
      <c r="B37" s="64"/>
      <c r="C37" s="64"/>
      <c r="D37" s="64"/>
      <c r="E37" s="64"/>
      <c r="F37" s="64"/>
      <c r="G37" s="65"/>
      <c r="H37" s="27">
        <f>H30+H35</f>
        <v>14.64</v>
      </c>
      <c r="K37" s="33"/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2" t="s">
        <v>60</v>
      </c>
      <c r="B39" s="83"/>
      <c r="C39" s="83"/>
      <c r="D39" s="83"/>
      <c r="E39" s="83"/>
      <c r="F39" s="83"/>
      <c r="G39" s="83"/>
      <c r="H39" s="84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0" t="s">
        <v>29</v>
      </c>
      <c r="B41" s="71"/>
      <c r="C41" s="71"/>
      <c r="D41" s="72"/>
      <c r="E41" s="72"/>
      <c r="F41" s="72"/>
      <c r="G41" s="73"/>
      <c r="H41" s="4" t="s">
        <v>72</v>
      </c>
    </row>
    <row r="42" spans="1:10" ht="47.25" customHeight="1">
      <c r="A42" s="74" t="s">
        <v>30</v>
      </c>
      <c r="B42" s="75"/>
      <c r="C42" s="75"/>
      <c r="D42" s="75"/>
      <c r="E42" s="75"/>
      <c r="F42" s="75"/>
      <c r="G42" s="76"/>
      <c r="H42" s="28">
        <f>12*B5*I42</f>
        <v>6332.544000000001</v>
      </c>
      <c r="I42" s="35">
        <v>2.39</v>
      </c>
      <c r="J42" s="39"/>
    </row>
    <row r="43" spans="1:10" ht="24.75" customHeight="1">
      <c r="A43" s="79" t="s">
        <v>31</v>
      </c>
      <c r="B43" s="80"/>
      <c r="C43" s="80"/>
      <c r="D43" s="80"/>
      <c r="E43" s="80"/>
      <c r="F43" s="80"/>
      <c r="G43" s="81"/>
      <c r="H43" s="28">
        <f>12*B5*I43</f>
        <v>1669.2480000000003</v>
      </c>
      <c r="I43" s="35">
        <v>0.63</v>
      </c>
      <c r="J43" s="39"/>
    </row>
    <row r="44" spans="1:10" ht="13.5" customHeight="1">
      <c r="A44" s="68" t="s">
        <v>32</v>
      </c>
      <c r="B44" s="69"/>
      <c r="C44" s="69"/>
      <c r="D44" s="69"/>
      <c r="E44" s="69"/>
      <c r="F44" s="69"/>
      <c r="G44" s="69"/>
      <c r="H44" s="28">
        <f>12*B5*I44</f>
        <v>900.8640000000001</v>
      </c>
      <c r="I44" s="35">
        <v>0.34</v>
      </c>
      <c r="J44" s="39"/>
    </row>
    <row r="45" spans="1:10" ht="24.75" customHeight="1">
      <c r="A45" s="79" t="s">
        <v>33</v>
      </c>
      <c r="B45" s="80"/>
      <c r="C45" s="80"/>
      <c r="D45" s="80"/>
      <c r="E45" s="80"/>
      <c r="F45" s="80"/>
      <c r="G45" s="81"/>
      <c r="H45" s="28">
        <f>12*B5*I45</f>
        <v>900.8640000000001</v>
      </c>
      <c r="I45" s="35">
        <v>0.34</v>
      </c>
      <c r="J45" s="39"/>
    </row>
    <row r="46" spans="1:10" ht="13.5" customHeight="1">
      <c r="A46" s="68" t="s">
        <v>34</v>
      </c>
      <c r="B46" s="69"/>
      <c r="C46" s="69"/>
      <c r="D46" s="69"/>
      <c r="E46" s="69"/>
      <c r="F46" s="69"/>
      <c r="G46" s="69"/>
      <c r="H46" s="28">
        <f>12*B5*I46</f>
        <v>476.92800000000005</v>
      </c>
      <c r="I46" s="35">
        <v>0.18</v>
      </c>
      <c r="J46" s="39"/>
    </row>
    <row r="47" spans="1:10" ht="47.25" customHeight="1">
      <c r="A47" s="74" t="s">
        <v>36</v>
      </c>
      <c r="B47" s="75"/>
      <c r="C47" s="75"/>
      <c r="D47" s="75"/>
      <c r="E47" s="75"/>
      <c r="F47" s="75"/>
      <c r="G47" s="76"/>
      <c r="H47" s="28">
        <f>12*B5*I47</f>
        <v>2331.648</v>
      </c>
      <c r="I47" s="35">
        <v>0.88</v>
      </c>
      <c r="J47" s="39"/>
    </row>
    <row r="48" spans="1:10" ht="24.75" customHeight="1">
      <c r="A48" s="79" t="s">
        <v>35</v>
      </c>
      <c r="B48" s="80"/>
      <c r="C48" s="80"/>
      <c r="D48" s="80"/>
      <c r="E48" s="80"/>
      <c r="F48" s="80"/>
      <c r="G48" s="81"/>
      <c r="H48" s="28">
        <f>12*B5*I48</f>
        <v>609.4080000000001</v>
      </c>
      <c r="I48" s="35">
        <v>0.23</v>
      </c>
      <c r="J48" s="39"/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13221.504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0" t="s">
        <v>37</v>
      </c>
      <c r="B51" s="71"/>
      <c r="C51" s="71"/>
      <c r="D51" s="72"/>
      <c r="E51" s="72"/>
      <c r="F51" s="72"/>
      <c r="G51" s="73"/>
      <c r="H51" s="4" t="s">
        <v>72</v>
      </c>
    </row>
    <row r="52" spans="1:9" ht="37.5" customHeight="1">
      <c r="A52" s="74" t="s">
        <v>80</v>
      </c>
      <c r="B52" s="75"/>
      <c r="C52" s="75"/>
      <c r="D52" s="75"/>
      <c r="E52" s="75"/>
      <c r="F52" s="75"/>
      <c r="G52" s="76"/>
      <c r="H52" s="28">
        <f>260*24.78+250+350</f>
        <v>7042.8</v>
      </c>
      <c r="I52" s="35">
        <v>0.7</v>
      </c>
    </row>
    <row r="53" spans="1:8" ht="24.75" customHeight="1">
      <c r="A53" s="79" t="s">
        <v>54</v>
      </c>
      <c r="B53" s="80"/>
      <c r="C53" s="80"/>
      <c r="D53" s="80"/>
      <c r="E53" s="80"/>
      <c r="F53" s="80"/>
      <c r="G53" s="81"/>
      <c r="H53" s="28">
        <v>0</v>
      </c>
    </row>
    <row r="54" spans="1:8" ht="24.75" customHeight="1">
      <c r="A54" s="79" t="s">
        <v>55</v>
      </c>
      <c r="B54" s="80"/>
      <c r="C54" s="80"/>
      <c r="D54" s="80"/>
      <c r="E54" s="80"/>
      <c r="F54" s="80"/>
      <c r="G54" s="81"/>
      <c r="H54" s="28">
        <v>0</v>
      </c>
    </row>
    <row r="55" spans="1:8" ht="36" customHeight="1">
      <c r="A55" s="79" t="s">
        <v>56</v>
      </c>
      <c r="B55" s="80"/>
      <c r="C55" s="80"/>
      <c r="D55" s="80"/>
      <c r="E55" s="80"/>
      <c r="F55" s="80"/>
      <c r="G55" s="81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7042.8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0" t="s">
        <v>45</v>
      </c>
      <c r="B58" s="71"/>
      <c r="C58" s="71"/>
      <c r="D58" s="72"/>
      <c r="E58" s="72"/>
      <c r="F58" s="72"/>
      <c r="G58" s="73"/>
      <c r="H58" s="4" t="s">
        <v>72</v>
      </c>
    </row>
    <row r="59" spans="1:9" ht="12.75" customHeight="1">
      <c r="A59" s="74" t="s">
        <v>44</v>
      </c>
      <c r="B59" s="75"/>
      <c r="C59" s="75"/>
      <c r="D59" s="75"/>
      <c r="E59" s="75"/>
      <c r="F59" s="75"/>
      <c r="G59" s="76"/>
      <c r="H59" s="28">
        <f>12*B5*I59</f>
        <v>5802.624000000001</v>
      </c>
      <c r="I59" s="35">
        <v>2.19</v>
      </c>
    </row>
    <row r="60" spans="1:8" ht="24" customHeight="1">
      <c r="A60" s="74" t="s">
        <v>49</v>
      </c>
      <c r="B60" s="75"/>
      <c r="C60" s="75"/>
      <c r="D60" s="75"/>
      <c r="E60" s="75"/>
      <c r="F60" s="75"/>
      <c r="G60" s="76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5802.624000000001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2" t="s">
        <v>61</v>
      </c>
      <c r="B63" s="83"/>
      <c r="C63" s="83"/>
      <c r="D63" s="83"/>
      <c r="E63" s="83"/>
      <c r="F63" s="83"/>
      <c r="G63" s="83"/>
      <c r="H63" s="84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0" t="s">
        <v>43</v>
      </c>
      <c r="B65" s="71"/>
      <c r="C65" s="71"/>
      <c r="D65" s="72"/>
      <c r="E65" s="72"/>
      <c r="F65" s="72"/>
      <c r="G65" s="73"/>
      <c r="H65" s="4" t="s">
        <v>72</v>
      </c>
    </row>
    <row r="66" spans="1:10" ht="36.75" customHeight="1">
      <c r="A66" s="74" t="s">
        <v>38</v>
      </c>
      <c r="B66" s="75"/>
      <c r="C66" s="75"/>
      <c r="D66" s="75"/>
      <c r="E66" s="75"/>
      <c r="F66" s="75"/>
      <c r="G66" s="76"/>
      <c r="H66" s="28">
        <f>12*B5*I66</f>
        <v>3100.032</v>
      </c>
      <c r="I66" s="35">
        <v>1.17</v>
      </c>
      <c r="J66" s="39"/>
    </row>
    <row r="67" spans="1:10" ht="24.75" customHeight="1">
      <c r="A67" s="79" t="s">
        <v>39</v>
      </c>
      <c r="B67" s="80"/>
      <c r="C67" s="80"/>
      <c r="D67" s="80"/>
      <c r="E67" s="80"/>
      <c r="F67" s="80"/>
      <c r="G67" s="81"/>
      <c r="H67" s="28">
        <f>12*B5*I67</f>
        <v>2782.0800000000004</v>
      </c>
      <c r="I67" s="35">
        <v>1.05</v>
      </c>
      <c r="J67" s="39"/>
    </row>
    <row r="68" spans="1:10" ht="36.75" customHeight="1">
      <c r="A68" s="74" t="s">
        <v>48</v>
      </c>
      <c r="B68" s="75"/>
      <c r="C68" s="75"/>
      <c r="D68" s="75"/>
      <c r="E68" s="75"/>
      <c r="F68" s="75"/>
      <c r="G68" s="76"/>
      <c r="H68" s="28">
        <f>12*B5*I68</f>
        <v>3338.4960000000005</v>
      </c>
      <c r="I68" s="35">
        <v>1.26</v>
      </c>
      <c r="J68" s="39"/>
    </row>
    <row r="69" spans="1:10" ht="24.75" customHeight="1">
      <c r="A69" s="79" t="s">
        <v>40</v>
      </c>
      <c r="B69" s="80"/>
      <c r="C69" s="80"/>
      <c r="D69" s="80"/>
      <c r="E69" s="80"/>
      <c r="F69" s="80"/>
      <c r="G69" s="81"/>
      <c r="H69" s="28">
        <f>12*B5*I69</f>
        <v>1112.832</v>
      </c>
      <c r="I69" s="35">
        <v>0.42</v>
      </c>
      <c r="J69" s="39"/>
    </row>
    <row r="70" spans="1:10" ht="25.5" customHeight="1">
      <c r="A70" s="74" t="s">
        <v>41</v>
      </c>
      <c r="B70" s="75"/>
      <c r="C70" s="75"/>
      <c r="D70" s="75"/>
      <c r="E70" s="75"/>
      <c r="F70" s="75"/>
      <c r="G70" s="76"/>
      <c r="H70" s="28">
        <f>12*B5*I70</f>
        <v>1165.824</v>
      </c>
      <c r="I70" s="35">
        <v>0.44</v>
      </c>
      <c r="J70" s="39"/>
    </row>
    <row r="71" spans="1:10" ht="24.75" customHeight="1">
      <c r="A71" s="79" t="s">
        <v>42</v>
      </c>
      <c r="B71" s="80"/>
      <c r="C71" s="80"/>
      <c r="D71" s="80"/>
      <c r="E71" s="80"/>
      <c r="F71" s="80"/>
      <c r="G71" s="81"/>
      <c r="H71" s="28">
        <f>12*B5*I71</f>
        <v>529.9200000000001</v>
      </c>
      <c r="I71" s="35">
        <v>0.2</v>
      </c>
      <c r="J71" s="39"/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12029.184000000003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0" t="s">
        <v>46</v>
      </c>
      <c r="B74" s="71"/>
      <c r="C74" s="71"/>
      <c r="D74" s="72"/>
      <c r="E74" s="72"/>
      <c r="F74" s="72"/>
      <c r="G74" s="73"/>
      <c r="H74" s="4" t="s">
        <v>72</v>
      </c>
    </row>
    <row r="75" spans="1:8" ht="36" customHeight="1">
      <c r="A75" s="74" t="s">
        <v>78</v>
      </c>
      <c r="B75" s="75"/>
      <c r="C75" s="75"/>
      <c r="D75" s="75"/>
      <c r="E75" s="75"/>
      <c r="F75" s="75"/>
      <c r="G75" s="76"/>
      <c r="H75" s="28">
        <f>220+440</f>
        <v>660</v>
      </c>
    </row>
    <row r="76" spans="1:8" ht="34.5" customHeight="1">
      <c r="A76" s="79" t="s">
        <v>53</v>
      </c>
      <c r="B76" s="80"/>
      <c r="C76" s="80"/>
      <c r="D76" s="80"/>
      <c r="E76" s="80"/>
      <c r="F76" s="80"/>
      <c r="G76" s="81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660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0" t="s">
        <v>47</v>
      </c>
      <c r="B79" s="71"/>
      <c r="C79" s="71"/>
      <c r="D79" s="72"/>
      <c r="E79" s="72"/>
      <c r="F79" s="72"/>
      <c r="G79" s="73"/>
      <c r="H79" s="4" t="s">
        <v>72</v>
      </c>
    </row>
    <row r="80" spans="1:8" ht="24.75" customHeight="1">
      <c r="A80" s="74" t="s">
        <v>50</v>
      </c>
      <c r="B80" s="75"/>
      <c r="C80" s="75"/>
      <c r="D80" s="75"/>
      <c r="E80" s="75"/>
      <c r="F80" s="75"/>
      <c r="G80" s="76"/>
      <c r="H80" s="28">
        <v>0</v>
      </c>
    </row>
    <row r="81" spans="1:8" ht="24.75" customHeight="1">
      <c r="A81" s="74" t="s">
        <v>51</v>
      </c>
      <c r="B81" s="75"/>
      <c r="C81" s="75"/>
      <c r="D81" s="75"/>
      <c r="E81" s="75"/>
      <c r="F81" s="75"/>
      <c r="G81" s="76"/>
      <c r="H81" s="28">
        <v>0</v>
      </c>
    </row>
    <row r="82" spans="1:8" ht="27.75" customHeight="1">
      <c r="A82" s="88" t="s">
        <v>77</v>
      </c>
      <c r="B82" s="89"/>
      <c r="C82" s="89"/>
      <c r="D82" s="89"/>
      <c r="E82" s="89"/>
      <c r="F82" s="89"/>
      <c r="G82" s="90"/>
      <c r="H82" s="28">
        <v>0</v>
      </c>
    </row>
    <row r="83" spans="1:8" ht="24.75" customHeight="1">
      <c r="A83" s="79" t="s">
        <v>52</v>
      </c>
      <c r="B83" s="80"/>
      <c r="C83" s="80"/>
      <c r="D83" s="80"/>
      <c r="E83" s="80"/>
      <c r="F83" s="80"/>
      <c r="G83" s="81"/>
      <c r="H83" s="28">
        <v>0</v>
      </c>
    </row>
    <row r="84" spans="1:10" ht="46.5" customHeight="1">
      <c r="A84" s="85" t="s">
        <v>79</v>
      </c>
      <c r="B84" s="86"/>
      <c r="C84" s="86"/>
      <c r="D84" s="86"/>
      <c r="E84" s="86"/>
      <c r="F84" s="86"/>
      <c r="G84" s="87"/>
      <c r="H84" s="28">
        <f>540+297.2+556.6+595+577.3+312.3+312.3+301.6+270.5</f>
        <v>3762.8000000000006</v>
      </c>
      <c r="J84">
        <v>2.22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3762.8000000000006</v>
      </c>
    </row>
    <row r="86" ht="12.75">
      <c r="H86" s="33"/>
    </row>
    <row r="87" ht="12.75">
      <c r="A87" t="s">
        <v>68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2015-04-09T02:33:27Z</dcterms:modified>
  <cp:category/>
  <cp:version/>
  <cp:contentType/>
  <cp:contentStatus/>
</cp:coreProperties>
</file>