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<sst xmlns="http://schemas.openxmlformats.org/spreadsheetml/2006/main" count="311" uniqueCount="167">
  <si>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</si>
  <si>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</si>
  <si>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</si>
  <si>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</si>
  <si>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</si>
  <si>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</si>
  <si>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</si>
  <si>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</si>
  <si>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</si>
  <si>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</si>
  <si>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</si>
  <si>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</si>
  <si>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</si>
  <si>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</si>
  <si>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</si>
  <si>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</si>
  <si>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</si>
  <si>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</si>
  <si>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</si>
  <si>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</si>
  <si>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</si>
  <si>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</si>
  <si>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</si>
  <si>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</si>
  <si>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</si>
  <si>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</si>
  <si>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</si>
  <si>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</si>
  <si>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</si>
  <si>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</si>
  <si>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</si>
  <si>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</si>
  <si>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</si>
  <si>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</si>
  <si>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</si>
  <si>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</si>
  <si>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</si>
  <si>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</si>
  <si>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</si>
  <si>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</si>
  <si>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</si>
  <si>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</si>
  <si>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</si>
  <si>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</si>
  <si>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</si>
  <si>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</si>
  <si>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</si>
  <si>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</si>
  <si>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</si>
  <si>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</si>
  <si>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</si>
  <si>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</si>
  <si>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</si>
  <si>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</si>
  <si>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</si>
  <si>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</si>
  <si>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</si>
  <si>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</si>
  <si>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</si>
  <si>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по содержанию и ремонту общего имущества в многоквартирном доме за период: 2012г.</t>
  </si>
  <si>
    <t>Структура плановых затрат</t>
  </si>
  <si>
    <t>5,6 руб/кв.м/мес</t>
  </si>
  <si>
    <t>5,88 руб/кв.м/мес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</si>
  <si>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</si>
  <si>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</si>
  <si>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Директор ООО "УК "Ленинский массив"______________________________В.П.Карелин</t>
  </si>
  <si>
    <t>ул. Большая Подгорная,216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</si>
  <si>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</t>
    </r>
  </si>
  <si>
    <t>Отчет ООО "УК "Ленинский массив"</t>
  </si>
  <si>
    <t>457,93</t>
  </si>
  <si>
    <t>26 чел.</t>
  </si>
  <si>
    <t>8 шт.</t>
  </si>
  <si>
    <t>Кап.ремонт</t>
  </si>
  <si>
    <t>2,82 руб/кв.м/мес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</si>
  <si>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</si>
  <si>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</si>
  <si>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</si>
  <si>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</si>
  <si>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</si>
  <si>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мусора-</t>
    </r>
    <r>
      <rPr>
        <sz val="8"/>
        <color indexed="12"/>
        <rFont val="Arial Cyr"/>
        <family val="2"/>
      </rPr>
      <t xml:space="preserve"> 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</si>
  <si>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 xml:space="preserve">Вывоз мусора с контейнерной площадки - май, июнь, июль,август, сентябрь                                                            Окраска контейнерной площадки- август–                                                                                                                                                                –Очистка придомовой территории от мусора- май        </t>
    </r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</si>
  <si>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</si>
  <si>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</si>
  <si>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b/>
        <sz val="8"/>
        <rFont val="Arial Cyr"/>
        <family val="0"/>
      </rPr>
      <t>-Скол сосулек и сброс снега с кровли-январь,декабрь</t>
    </r>
  </si>
  <si>
    <t>472,4</t>
  </si>
  <si>
    <t>30 чел.</t>
  </si>
  <si>
    <t>по содержанию и ремонту общего имущества в многоквартирном доме за период: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</si>
  <si>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</si>
  <si>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</si>
  <si>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</si>
  <si>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</si>
  <si>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</si>
  <si>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</si>
  <si>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</si>
  <si>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</si>
  <si>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</si>
  <si>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</si>
  <si>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</si>
  <si>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</si>
  <si>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</si>
  <si>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</si>
  <si>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</si>
  <si>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</si>
  <si>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</si>
  <si>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</si>
  <si>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</si>
  <si>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</si>
  <si>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</si>
  <si>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</si>
  <si>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</si>
  <si>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</si>
  <si>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</si>
  <si>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</si>
  <si>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</si>
  <si>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</si>
  <si>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</si>
  <si>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</si>
  <si>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</si>
  <si>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</si>
  <si>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</si>
  <si>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14.11.14</t>
  </si>
  <si>
    <t>08:00</t>
  </si>
  <si>
    <t>10:00</t>
  </si>
  <si>
    <t>Очистка контейнерной площадки от мусора. Площадь 460 кв.м .</t>
  </si>
  <si>
    <t>Спецтехника: фронтальный погрузчик - 1300 р/ч, а/м КАМАЗ - 1200 р/ч, рабочие -220 р/ч. См. наряд № 5551.</t>
  </si>
  <si>
    <t>мн.дом</t>
  </si>
  <si>
    <t/>
  </si>
  <si>
    <t>ул.Б.Подгорная,216</t>
  </si>
  <si>
    <t>Содержание общего имущества</t>
  </si>
  <si>
    <t>СОИ (работы)</t>
  </si>
  <si>
    <t>Санитарная очистка придомовой территории</t>
  </si>
  <si>
    <t>02.12.14</t>
  </si>
  <si>
    <t>15:00</t>
  </si>
  <si>
    <t>16:00</t>
  </si>
  <si>
    <t>Запах не обнаружен.</t>
  </si>
  <si>
    <t>квартира</t>
  </si>
  <si>
    <t>СОИ (системы)</t>
  </si>
  <si>
    <t>Электроснабжение</t>
  </si>
  <si>
    <t>30.07.14</t>
  </si>
  <si>
    <t>Вырубка поросли на придомовой территории на площади 40 кв.м.</t>
  </si>
  <si>
    <t>Внешнее благоустройство</t>
  </si>
  <si>
    <t>21.07.14</t>
  </si>
  <si>
    <t>09:00</t>
  </si>
  <si>
    <t>Скос травы на придомовой территории на площади 40 кв.м.</t>
  </si>
  <si>
    <t>бензин - 0,6 л/час.</t>
  </si>
  <si>
    <t>Сезонные работы</t>
  </si>
  <si>
    <t>04.02.14</t>
  </si>
  <si>
    <t>13:20</t>
  </si>
  <si>
    <t>15:40</t>
  </si>
  <si>
    <t>Отогрев ХВС, разбор и сборка  труб м/пласт. Д-20мм - 20м/п.</t>
  </si>
  <si>
    <t>Водопровод и канализация, горячее водоснабжение</t>
  </si>
  <si>
    <t>13.01.14</t>
  </si>
  <si>
    <t>17:00</t>
  </si>
  <si>
    <t>Сброс снега с кровли ж/д.</t>
  </si>
  <si>
    <t>12.03.14</t>
  </si>
  <si>
    <t>Сброс снега с кровли на пл.380 кв.м</t>
  </si>
  <si>
    <t>11.02.14</t>
  </si>
  <si>
    <t>11:00</t>
  </si>
  <si>
    <t>12:00</t>
  </si>
  <si>
    <t>Нет доступа.</t>
  </si>
  <si>
    <t>07.03.14</t>
  </si>
  <si>
    <t>09:30</t>
  </si>
  <si>
    <t>Отогрев ХВС, труба м/пласт. Д 20мм - 20м/п.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</si>
  <si>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 </t>
    </r>
    <r>
      <rPr>
        <b/>
        <sz val="8"/>
        <rFont val="Arial Cyr"/>
        <family val="0"/>
      </rPr>
      <t xml:space="preserve">Сброс снега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</si>
  <si>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</t>
    </r>
    <r>
      <rPr>
        <b/>
        <sz val="8"/>
        <rFont val="Arial Cyr"/>
        <family val="0"/>
      </rPr>
      <t xml:space="preserve"> Ремонт системы ХВС (февраль, март) </t>
    </r>
    <r>
      <rPr>
        <sz val="8"/>
        <rFont val="Arial Cyr"/>
        <family val="2"/>
      </rPr>
      <t xml:space="preserve">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</si>
  <si>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</t>
    </r>
    <r>
      <rPr>
        <b/>
        <sz val="8"/>
        <rFont val="Arial Cyr"/>
        <family val="0"/>
      </rPr>
      <t xml:space="preserve">Вывоз мусора с контейнерной площадки (июль, ноябрь). Скос травы и вырубка поросли (июль)                                                            </t>
    </r>
  </si>
  <si>
    <t>очистка КП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</si>
</sst>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9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2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9" fillId="0" borderId="0" xfId="0" applyNumberFormat="1" applyFont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3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10" borderId="0" xfId="53" applyFill="1" applyAlignment="1">
      <alignment/>
      <protection/>
    </xf>
    <xf numFmtId="0" fontId="0" fillId="1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1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1" fillId="30" borderId="0" xfId="53" applyFill="1" applyAlignment="1">
      <alignment/>
      <protection/>
    </xf>
    <xf numFmtId="0" fontId="0" fillId="30" borderId="0" xfId="0" applyFill="1" applyAlignment="1">
      <alignment/>
    </xf>
    <xf numFmtId="0" fontId="2" fillId="31" borderId="8" xfId="53" applyFont="1" applyFill="1" applyBorder="1" applyAlignment="1">
      <alignment horizontal="right"/>
      <protection/>
    </xf>
    <xf numFmtId="0" fontId="2" fillId="31" borderId="8" xfId="53" applyFont="1" applyFill="1" applyBorder="1" applyAlignment="1">
      <alignment/>
      <protection/>
    </xf>
    <xf numFmtId="2" fontId="2" fillId="31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10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49" fontId="6" fillId="2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4" xfId="0" applyNumberFormat="1" applyFont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0" fontId="10" fillId="0" borderId="15" xfId="0" applyNumberFormat="1" applyFont="1" applyBorder="1" applyAlignment="1">
      <alignment vertical="top" wrapText="1"/>
    </xf>
    <xf numFmtId="0" fontId="10" fillId="0" borderId="16" xfId="0" applyNumberFormat="1" applyFont="1" applyBorder="1" applyAlignment="1">
      <alignment vertical="top" wrapText="1"/>
    </xf>
    <xf numFmtId="0" fontId="15" fillId="32" borderId="14" xfId="0" applyFont="1" applyFill="1" applyBorder="1" applyAlignment="1">
      <alignment horizontal="center"/>
    </xf>
    <xf numFmtId="0" fontId="16" fillId="32" borderId="15" xfId="0" applyFont="1" applyFill="1" applyBorder="1" applyAlignment="1">
      <alignment horizontal="center"/>
    </xf>
    <xf numFmtId="0" fontId="16" fillId="32" borderId="16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4"/>
  <sheetViews>
    <sheetView tabSelected="1" workbookViewId="0" topLeftCell="A84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37109375" style="33" customWidth="1"/>
  </cols>
  <sheetData>
    <row r="1" spans="1:9" ht="15.75">
      <c r="A1" s="99" t="s">
        <v>68</v>
      </c>
      <c r="B1" s="99"/>
      <c r="C1" s="99"/>
      <c r="D1" s="99"/>
      <c r="E1" s="99"/>
      <c r="F1" s="99"/>
      <c r="G1" s="99"/>
      <c r="H1" s="99"/>
      <c r="I1" s="31"/>
    </row>
    <row r="2" spans="1:9" ht="12.75" customHeight="1">
      <c r="A2" s="100" t="s">
        <v>86</v>
      </c>
      <c r="B2" s="100"/>
      <c r="C2" s="100"/>
      <c r="D2" s="100"/>
      <c r="E2" s="100"/>
      <c r="F2" s="100"/>
      <c r="G2" s="100"/>
      <c r="H2" s="10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61</v>
      </c>
      <c r="I4" s="34"/>
    </row>
    <row r="5" spans="1:9" s="15" customFormat="1" ht="11.25">
      <c r="A5" s="12" t="s">
        <v>7</v>
      </c>
      <c r="B5" s="30" t="s">
        <v>84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85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71</v>
      </c>
      <c r="C7" s="3"/>
      <c r="D7" s="12"/>
      <c r="E7" s="17" t="s">
        <v>13</v>
      </c>
      <c r="F7" s="3"/>
      <c r="G7" s="3"/>
      <c r="H7" s="30" t="s">
        <v>73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72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87</v>
      </c>
      <c r="B15" s="20">
        <f>10618.02+31693.76</f>
        <v>42311.78</v>
      </c>
      <c r="C15" s="20">
        <v>33278.56</v>
      </c>
      <c r="D15" s="20">
        <v>664.38</v>
      </c>
      <c r="E15" s="20">
        <f>SUM(B15:D15)</f>
        <v>76254.72</v>
      </c>
      <c r="F15" s="1"/>
      <c r="G15" s="1"/>
      <c r="H15" s="1"/>
    </row>
    <row r="16" spans="1:8" ht="12.75">
      <c r="A16" s="24" t="s">
        <v>88</v>
      </c>
      <c r="B16" s="20">
        <f>5807.56+24663.74</f>
        <v>30471.300000000003</v>
      </c>
      <c r="C16" s="20">
        <v>25424.46</v>
      </c>
      <c r="D16" s="20">
        <v>902.4</v>
      </c>
      <c r="E16" s="20">
        <f>SUM(B16:D16)</f>
        <v>56798.16</v>
      </c>
      <c r="F16" s="1"/>
      <c r="G16" s="1"/>
      <c r="H16" s="1"/>
    </row>
    <row r="17" spans="1:8" ht="12.75">
      <c r="A17" s="5" t="s">
        <v>89</v>
      </c>
      <c r="B17" s="47">
        <f>H49+H56+H61</f>
        <v>48330.53999999999</v>
      </c>
      <c r="C17" s="47">
        <f>H72+H77+H85</f>
        <v>32084.399999999994</v>
      </c>
      <c r="D17" s="47">
        <v>0</v>
      </c>
      <c r="E17" s="47">
        <f>SUM(B17:D17)</f>
        <v>80414.93999999999</v>
      </c>
      <c r="F17" s="1"/>
      <c r="G17" s="1"/>
      <c r="H17" s="1"/>
    </row>
    <row r="18" spans="1:8" ht="12.75">
      <c r="A18" s="5" t="s">
        <v>90</v>
      </c>
      <c r="B18" s="40">
        <f>B16-B17</f>
        <v>-17859.23999999999</v>
      </c>
      <c r="C18" s="40">
        <f>C16-C17</f>
        <v>-6659.939999999995</v>
      </c>
      <c r="D18" s="40">
        <f>D16-D17</f>
        <v>902.4</v>
      </c>
      <c r="E18" s="40">
        <f>E16-E17</f>
        <v>-23616.779999999984</v>
      </c>
      <c r="F18" s="1"/>
      <c r="G18" s="1"/>
      <c r="H18" s="1"/>
    </row>
    <row r="19" spans="1:8" ht="6" customHeight="1">
      <c r="A19" s="1"/>
      <c r="B19" s="21"/>
      <c r="C19" s="21"/>
      <c r="E19" s="20"/>
      <c r="F19" s="1"/>
      <c r="G19" s="1"/>
      <c r="H19" s="1"/>
    </row>
    <row r="20" spans="1:8" ht="12.75">
      <c r="A20" s="11"/>
      <c r="B20" s="11"/>
      <c r="C20" s="22"/>
      <c r="D20" s="23" t="s">
        <v>91</v>
      </c>
      <c r="E20" s="41">
        <f>E18</f>
        <v>-23616.779999999984</v>
      </c>
      <c r="H20" s="8"/>
    </row>
    <row r="21" spans="3:8" ht="6.75" customHeight="1">
      <c r="C21" s="22"/>
      <c r="D21" s="22"/>
      <c r="E21" s="42"/>
      <c r="H21" s="8"/>
    </row>
    <row r="22" spans="1:8" ht="12.75">
      <c r="A22" s="11"/>
      <c r="B22" s="11"/>
      <c r="C22" s="22"/>
      <c r="D22" s="23" t="s">
        <v>92</v>
      </c>
      <c r="E22" s="41">
        <v>-97503.9104</v>
      </c>
      <c r="H22" s="8"/>
    </row>
    <row r="23" spans="3:8" ht="5.25" customHeight="1">
      <c r="C23" s="22"/>
      <c r="D23" s="22"/>
      <c r="E23" s="42"/>
      <c r="H23" s="8"/>
    </row>
    <row r="24" spans="1:8" ht="12.75">
      <c r="A24" s="11"/>
      <c r="B24" s="11"/>
      <c r="C24" s="22"/>
      <c r="D24" s="23" t="s">
        <v>93</v>
      </c>
      <c r="E24" s="41">
        <f>E20+E22</f>
        <v>-121120.69039999998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101" t="s">
        <v>60</v>
      </c>
      <c r="B26" s="102"/>
      <c r="C26" s="102"/>
      <c r="D26" s="102"/>
      <c r="E26" s="102"/>
      <c r="F26" s="102"/>
      <c r="G26" s="102"/>
      <c r="H26" s="25" t="s">
        <v>20</v>
      </c>
    </row>
    <row r="27" spans="1:8" ht="12.75" customHeight="1">
      <c r="A27" s="95" t="s">
        <v>21</v>
      </c>
      <c r="B27" s="95"/>
      <c r="C27" s="95"/>
      <c r="D27" s="95"/>
      <c r="E27" s="95"/>
      <c r="F27" s="95"/>
      <c r="G27" s="95"/>
      <c r="H27" s="26">
        <v>5.2</v>
      </c>
    </row>
    <row r="28" spans="1:8" ht="12.75" customHeight="1">
      <c r="A28" s="95" t="s">
        <v>22</v>
      </c>
      <c r="B28" s="95"/>
      <c r="C28" s="95"/>
      <c r="D28" s="95"/>
      <c r="E28" s="95"/>
      <c r="F28" s="95"/>
      <c r="G28" s="95"/>
      <c r="H28" s="26">
        <v>0.4</v>
      </c>
    </row>
    <row r="29" spans="1:8" ht="12.75" customHeight="1">
      <c r="A29" s="95" t="s">
        <v>17</v>
      </c>
      <c r="B29" s="95"/>
      <c r="C29" s="95"/>
      <c r="D29" s="95"/>
      <c r="E29" s="95"/>
      <c r="F29" s="95"/>
      <c r="G29" s="95"/>
      <c r="H29" s="26">
        <v>2.19</v>
      </c>
    </row>
    <row r="30" spans="1:8" ht="12.75" customHeight="1">
      <c r="A30" s="96" t="s">
        <v>18</v>
      </c>
      <c r="B30" s="97"/>
      <c r="C30" s="97"/>
      <c r="D30" s="97"/>
      <c r="E30" s="97"/>
      <c r="F30" s="97"/>
      <c r="G30" s="98"/>
      <c r="H30" s="27">
        <f>SUM(H27:H29)</f>
        <v>7.790000000000001</v>
      </c>
    </row>
    <row r="31" spans="1:8" ht="12.75" customHeight="1">
      <c r="A31" s="95"/>
      <c r="B31" s="95"/>
      <c r="C31" s="95"/>
      <c r="D31" s="95"/>
      <c r="E31" s="95"/>
      <c r="F31" s="95"/>
      <c r="G31" s="95"/>
      <c r="H31" s="26"/>
    </row>
    <row r="32" spans="1:8" ht="12.75" customHeight="1">
      <c r="A32" s="95" t="s">
        <v>23</v>
      </c>
      <c r="B32" s="95"/>
      <c r="C32" s="95"/>
      <c r="D32" s="95"/>
      <c r="E32" s="95"/>
      <c r="F32" s="95"/>
      <c r="G32" s="95"/>
      <c r="H32" s="26">
        <v>4.6</v>
      </c>
    </row>
    <row r="33" spans="1:8" ht="12.75" customHeight="1">
      <c r="A33" s="95" t="s">
        <v>24</v>
      </c>
      <c r="B33" s="95"/>
      <c r="C33" s="95"/>
      <c r="D33" s="95"/>
      <c r="E33" s="95"/>
      <c r="F33" s="95"/>
      <c r="G33" s="95"/>
      <c r="H33" s="26">
        <v>0</v>
      </c>
    </row>
    <row r="34" spans="1:8" ht="12.75" customHeight="1">
      <c r="A34" s="95" t="s">
        <v>25</v>
      </c>
      <c r="B34" s="95"/>
      <c r="C34" s="95"/>
      <c r="D34" s="95"/>
      <c r="E34" s="95"/>
      <c r="F34" s="95"/>
      <c r="G34" s="95"/>
      <c r="H34" s="26">
        <v>1.28</v>
      </c>
    </row>
    <row r="35" spans="1:8" ht="12.75" customHeight="1">
      <c r="A35" s="96" t="s">
        <v>19</v>
      </c>
      <c r="B35" s="97"/>
      <c r="C35" s="97"/>
      <c r="D35" s="97"/>
      <c r="E35" s="97"/>
      <c r="F35" s="97"/>
      <c r="G35" s="98"/>
      <c r="H35" s="27">
        <f>SUM(H32:H34)</f>
        <v>5.88</v>
      </c>
    </row>
    <row r="36" spans="1:8" ht="12.75" customHeight="1">
      <c r="A36" s="95"/>
      <c r="B36" s="95"/>
      <c r="C36" s="95"/>
      <c r="D36" s="95"/>
      <c r="E36" s="95"/>
      <c r="F36" s="95"/>
      <c r="G36" s="95"/>
      <c r="H36" s="26"/>
    </row>
    <row r="37" spans="1:8" ht="12.75" customHeight="1">
      <c r="A37" s="96" t="s">
        <v>28</v>
      </c>
      <c r="B37" s="97"/>
      <c r="C37" s="97"/>
      <c r="D37" s="97"/>
      <c r="E37" s="97"/>
      <c r="F37" s="97"/>
      <c r="G37" s="98"/>
      <c r="H37" s="27">
        <f>H30+H35</f>
        <v>13.670000000000002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2" t="s">
        <v>57</v>
      </c>
      <c r="B39" s="93"/>
      <c r="C39" s="93"/>
      <c r="D39" s="93"/>
      <c r="E39" s="93"/>
      <c r="F39" s="93"/>
      <c r="G39" s="93"/>
      <c r="H39" s="9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0" t="s">
        <v>29</v>
      </c>
      <c r="B41" s="81"/>
      <c r="C41" s="81"/>
      <c r="D41" s="82"/>
      <c r="E41" s="82"/>
      <c r="F41" s="82"/>
      <c r="G41" s="83"/>
      <c r="H41" s="4" t="s">
        <v>94</v>
      </c>
    </row>
    <row r="42" spans="1:10" ht="47.25" customHeight="1">
      <c r="A42" s="77" t="s">
        <v>30</v>
      </c>
      <c r="B42" s="78"/>
      <c r="C42" s="78"/>
      <c r="D42" s="78"/>
      <c r="E42" s="78"/>
      <c r="F42" s="78"/>
      <c r="G42" s="79"/>
      <c r="H42" s="28">
        <f>12*B5*I42</f>
        <v>13548.431999999999</v>
      </c>
      <c r="I42" s="35">
        <v>2.39</v>
      </c>
      <c r="J42" s="35"/>
    </row>
    <row r="43" spans="1:10" ht="38.25" customHeight="1">
      <c r="A43" s="86" t="s">
        <v>31</v>
      </c>
      <c r="B43" s="87"/>
      <c r="C43" s="87"/>
      <c r="D43" s="87"/>
      <c r="E43" s="87"/>
      <c r="F43" s="87"/>
      <c r="G43" s="88"/>
      <c r="H43" s="28">
        <f>12*B5*I43</f>
        <v>3571.3439999999996</v>
      </c>
      <c r="I43" s="35">
        <v>0.63</v>
      </c>
      <c r="J43" s="35"/>
    </row>
    <row r="44" spans="1:10" ht="13.5" customHeight="1">
      <c r="A44" s="103" t="s">
        <v>32</v>
      </c>
      <c r="B44" s="104"/>
      <c r="C44" s="104"/>
      <c r="D44" s="104"/>
      <c r="E44" s="104"/>
      <c r="F44" s="104"/>
      <c r="G44" s="104"/>
      <c r="H44" s="28">
        <f>12*B5*I44</f>
        <v>1927.3919999999998</v>
      </c>
      <c r="I44" s="35">
        <v>0.34</v>
      </c>
      <c r="J44" s="35"/>
    </row>
    <row r="45" spans="1:10" ht="24.75" customHeight="1">
      <c r="A45" s="86" t="s">
        <v>33</v>
      </c>
      <c r="B45" s="87"/>
      <c r="C45" s="87"/>
      <c r="D45" s="87"/>
      <c r="E45" s="87"/>
      <c r="F45" s="87"/>
      <c r="G45" s="88"/>
      <c r="H45" s="28">
        <f>12*B5*I45</f>
        <v>1927.3919999999998</v>
      </c>
      <c r="I45" s="35">
        <v>0.34</v>
      </c>
      <c r="J45" s="35"/>
    </row>
    <row r="46" spans="1:10" ht="13.5" customHeight="1">
      <c r="A46" s="103" t="s">
        <v>34</v>
      </c>
      <c r="B46" s="104"/>
      <c r="C46" s="104"/>
      <c r="D46" s="104"/>
      <c r="E46" s="104"/>
      <c r="F46" s="104"/>
      <c r="G46" s="104"/>
      <c r="H46" s="28">
        <f>12*B5*I46</f>
        <v>1020.3839999999998</v>
      </c>
      <c r="I46" s="35">
        <v>0.18</v>
      </c>
      <c r="J46" s="35"/>
    </row>
    <row r="47" spans="1:10" ht="47.25" customHeight="1">
      <c r="A47" s="77" t="s">
        <v>36</v>
      </c>
      <c r="B47" s="78"/>
      <c r="C47" s="78"/>
      <c r="D47" s="78"/>
      <c r="E47" s="78"/>
      <c r="F47" s="78"/>
      <c r="G47" s="79"/>
      <c r="H47" s="28">
        <f>12*B5*I47</f>
        <v>4591.728</v>
      </c>
      <c r="I47" s="35">
        <v>0.81</v>
      </c>
      <c r="J47" s="35"/>
    </row>
    <row r="48" spans="1:10" ht="24.75" customHeight="1">
      <c r="A48" s="86" t="s">
        <v>35</v>
      </c>
      <c r="B48" s="87"/>
      <c r="C48" s="87"/>
      <c r="D48" s="87"/>
      <c r="E48" s="87"/>
      <c r="F48" s="87"/>
      <c r="G48" s="88"/>
      <c r="H48" s="28">
        <f>12*B5*I48</f>
        <v>1190.4479999999999</v>
      </c>
      <c r="I48" s="35">
        <v>0.21</v>
      </c>
      <c r="J48" s="35"/>
    </row>
    <row r="49" spans="1:10" ht="12.75">
      <c r="A49" s="6"/>
      <c r="B49" s="7"/>
      <c r="C49" s="7"/>
      <c r="D49" s="7"/>
      <c r="E49" s="7"/>
      <c r="F49" s="7"/>
      <c r="G49" s="7"/>
      <c r="H49" s="29">
        <f>SUM(H42:H48)</f>
        <v>27777.119999999995</v>
      </c>
      <c r="J49" s="33"/>
    </row>
    <row r="50" spans="1:10" ht="6" customHeight="1">
      <c r="A50" s="1"/>
      <c r="B50" s="1"/>
      <c r="C50" s="1"/>
      <c r="D50" s="1"/>
      <c r="E50" s="1"/>
      <c r="F50" s="1"/>
      <c r="G50" s="1"/>
      <c r="H50" s="1"/>
      <c r="J50" s="33"/>
    </row>
    <row r="51" spans="1:10" ht="12.75">
      <c r="A51" s="80" t="s">
        <v>37</v>
      </c>
      <c r="B51" s="81"/>
      <c r="C51" s="81"/>
      <c r="D51" s="82"/>
      <c r="E51" s="82"/>
      <c r="F51" s="82"/>
      <c r="G51" s="83"/>
      <c r="H51" s="4" t="s">
        <v>94</v>
      </c>
      <c r="J51" s="33"/>
    </row>
    <row r="52" spans="1:10" ht="30.75" customHeight="1">
      <c r="A52" s="77" t="s">
        <v>163</v>
      </c>
      <c r="B52" s="78"/>
      <c r="C52" s="78"/>
      <c r="D52" s="78"/>
      <c r="E52" s="78"/>
      <c r="F52" s="78"/>
      <c r="G52" s="79"/>
      <c r="H52" s="28">
        <v>9935.4</v>
      </c>
      <c r="I52" s="35">
        <v>0.7</v>
      </c>
      <c r="J52" s="35"/>
    </row>
    <row r="53" spans="1:8" ht="24.75" customHeight="1">
      <c r="A53" s="86" t="s">
        <v>53</v>
      </c>
      <c r="B53" s="87"/>
      <c r="C53" s="87"/>
      <c r="D53" s="87"/>
      <c r="E53" s="87"/>
      <c r="F53" s="87"/>
      <c r="G53" s="88"/>
      <c r="H53" s="28">
        <v>0</v>
      </c>
    </row>
    <row r="54" spans="1:8" ht="24.75" customHeight="1">
      <c r="A54" s="86" t="s">
        <v>54</v>
      </c>
      <c r="B54" s="87"/>
      <c r="C54" s="87"/>
      <c r="D54" s="87"/>
      <c r="E54" s="87"/>
      <c r="F54" s="87"/>
      <c r="G54" s="88"/>
      <c r="H54" s="37">
        <v>0</v>
      </c>
    </row>
    <row r="55" spans="1:8" ht="24" customHeight="1">
      <c r="A55" s="84" t="s">
        <v>63</v>
      </c>
      <c r="B55" s="85"/>
      <c r="C55" s="85"/>
      <c r="D55" s="85"/>
      <c r="E55" s="85"/>
      <c r="F55" s="85"/>
      <c r="G55" s="85"/>
      <c r="H55" s="39">
        <v>0</v>
      </c>
    </row>
    <row r="56" spans="1:8" ht="24" customHeight="1">
      <c r="A56" s="6"/>
      <c r="B56" s="7"/>
      <c r="C56" s="7"/>
      <c r="D56" s="7"/>
      <c r="E56" s="7"/>
      <c r="F56" s="7"/>
      <c r="G56" s="7"/>
      <c r="H56" s="38">
        <f>H52+H53+H54+H55</f>
        <v>9935.4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0" t="s">
        <v>45</v>
      </c>
      <c r="B58" s="81"/>
      <c r="C58" s="81"/>
      <c r="D58" s="82"/>
      <c r="E58" s="82"/>
      <c r="F58" s="82"/>
      <c r="G58" s="83"/>
      <c r="H58" s="4" t="s">
        <v>78</v>
      </c>
    </row>
    <row r="59" spans="1:9" ht="12.75" customHeight="1">
      <c r="A59" s="77" t="s">
        <v>44</v>
      </c>
      <c r="B59" s="78"/>
      <c r="C59" s="78"/>
      <c r="D59" s="78"/>
      <c r="E59" s="78"/>
      <c r="F59" s="78"/>
      <c r="G59" s="79"/>
      <c r="H59" s="28">
        <v>10618.02</v>
      </c>
      <c r="I59" s="35">
        <v>2.19</v>
      </c>
    </row>
    <row r="60" spans="1:8" ht="24" customHeight="1">
      <c r="A60" s="77" t="s">
        <v>49</v>
      </c>
      <c r="B60" s="78"/>
      <c r="C60" s="78"/>
      <c r="D60" s="78"/>
      <c r="E60" s="78"/>
      <c r="F60" s="78"/>
      <c r="G60" s="7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10618.02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2" t="s">
        <v>58</v>
      </c>
      <c r="B63" s="93"/>
      <c r="C63" s="93"/>
      <c r="D63" s="93"/>
      <c r="E63" s="93"/>
      <c r="F63" s="93"/>
      <c r="G63" s="93"/>
      <c r="H63" s="9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0" t="s">
        <v>43</v>
      </c>
      <c r="B65" s="81"/>
      <c r="C65" s="81"/>
      <c r="D65" s="82"/>
      <c r="E65" s="82"/>
      <c r="F65" s="82"/>
      <c r="G65" s="83"/>
      <c r="H65" s="4" t="s">
        <v>94</v>
      </c>
    </row>
    <row r="66" spans="1:10" ht="36.75" customHeight="1">
      <c r="A66" s="77" t="s">
        <v>38</v>
      </c>
      <c r="B66" s="78"/>
      <c r="C66" s="78"/>
      <c r="D66" s="78"/>
      <c r="E66" s="78"/>
      <c r="F66" s="78"/>
      <c r="G66" s="79"/>
      <c r="H66" s="28">
        <f>12*B5*I66</f>
        <v>8673.264</v>
      </c>
      <c r="I66" s="35">
        <v>1.53</v>
      </c>
      <c r="J66" s="35"/>
    </row>
    <row r="67" spans="1:10" ht="24.75" customHeight="1">
      <c r="A67" s="86" t="s">
        <v>39</v>
      </c>
      <c r="B67" s="87"/>
      <c r="C67" s="87"/>
      <c r="D67" s="87"/>
      <c r="E67" s="87"/>
      <c r="F67" s="87"/>
      <c r="G67" s="88"/>
      <c r="H67" s="28">
        <f>12*B5*I67</f>
        <v>5101.919999999999</v>
      </c>
      <c r="I67" s="35">
        <v>0.9</v>
      </c>
      <c r="J67" s="35"/>
    </row>
    <row r="68" spans="1:10" ht="36.75" customHeight="1">
      <c r="A68" s="77" t="s">
        <v>48</v>
      </c>
      <c r="B68" s="78"/>
      <c r="C68" s="78"/>
      <c r="D68" s="78"/>
      <c r="E68" s="78"/>
      <c r="F68" s="78"/>
      <c r="G68" s="79"/>
      <c r="H68" s="28">
        <f>12*B5*I68</f>
        <v>7142.687999999999</v>
      </c>
      <c r="I68" s="35">
        <v>1.26</v>
      </c>
      <c r="J68" s="35"/>
    </row>
    <row r="69" spans="1:10" ht="24.75" customHeight="1">
      <c r="A69" s="86" t="s">
        <v>40</v>
      </c>
      <c r="B69" s="87"/>
      <c r="C69" s="87"/>
      <c r="D69" s="87"/>
      <c r="E69" s="87"/>
      <c r="F69" s="87"/>
      <c r="G69" s="88"/>
      <c r="H69" s="28">
        <f>12*B5*I69</f>
        <v>2380.8959999999997</v>
      </c>
      <c r="I69" s="35">
        <v>0.42</v>
      </c>
      <c r="J69" s="35"/>
    </row>
    <row r="70" spans="1:10" ht="25.5" customHeight="1">
      <c r="A70" s="77" t="s">
        <v>41</v>
      </c>
      <c r="B70" s="78"/>
      <c r="C70" s="78"/>
      <c r="D70" s="78"/>
      <c r="E70" s="78"/>
      <c r="F70" s="78"/>
      <c r="G70" s="79"/>
      <c r="H70" s="28">
        <f>12*B5*I70</f>
        <v>2494.2719999999995</v>
      </c>
      <c r="I70" s="35">
        <v>0.44</v>
      </c>
      <c r="J70" s="35"/>
    </row>
    <row r="71" spans="1:10" ht="24.75" customHeight="1">
      <c r="A71" s="86" t="s">
        <v>42</v>
      </c>
      <c r="B71" s="87"/>
      <c r="C71" s="87"/>
      <c r="D71" s="87"/>
      <c r="E71" s="87"/>
      <c r="F71" s="87"/>
      <c r="G71" s="88"/>
      <c r="H71" s="28">
        <f>12*B5*I71</f>
        <v>1133.76</v>
      </c>
      <c r="I71" s="35">
        <v>0.2</v>
      </c>
      <c r="J71" s="35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26926.799999999996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0" t="s">
        <v>46</v>
      </c>
      <c r="B74" s="81"/>
      <c r="C74" s="81"/>
      <c r="D74" s="82"/>
      <c r="E74" s="82"/>
      <c r="F74" s="82"/>
      <c r="G74" s="83"/>
      <c r="H74" s="4" t="s">
        <v>94</v>
      </c>
    </row>
    <row r="75" spans="1:8" ht="29.25" customHeight="1">
      <c r="A75" s="77" t="s">
        <v>164</v>
      </c>
      <c r="B75" s="78"/>
      <c r="C75" s="78"/>
      <c r="D75" s="78"/>
      <c r="E75" s="78"/>
      <c r="F75" s="78"/>
      <c r="G75" s="79"/>
      <c r="H75" s="49">
        <f>1280+1600</f>
        <v>2880</v>
      </c>
    </row>
    <row r="76" spans="1:8" ht="34.5" customHeight="1">
      <c r="A76" s="86" t="s">
        <v>64</v>
      </c>
      <c r="B76" s="87"/>
      <c r="C76" s="87"/>
      <c r="D76" s="87"/>
      <c r="E76" s="87"/>
      <c r="F76" s="87"/>
      <c r="G76" s="88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2880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0" t="s">
        <v>47</v>
      </c>
      <c r="B79" s="81"/>
      <c r="C79" s="81"/>
      <c r="D79" s="82"/>
      <c r="E79" s="82"/>
      <c r="F79" s="82"/>
      <c r="G79" s="83"/>
      <c r="H79" s="4" t="s">
        <v>94</v>
      </c>
    </row>
    <row r="80" spans="1:8" ht="24.75" customHeight="1">
      <c r="A80" s="77" t="s">
        <v>50</v>
      </c>
      <c r="B80" s="78"/>
      <c r="C80" s="78"/>
      <c r="D80" s="78"/>
      <c r="E80" s="78"/>
      <c r="F80" s="78"/>
      <c r="G80" s="79"/>
      <c r="H80" s="28">
        <v>0</v>
      </c>
    </row>
    <row r="81" spans="1:8" ht="24.75" customHeight="1">
      <c r="A81" s="77" t="s">
        <v>51</v>
      </c>
      <c r="B81" s="78"/>
      <c r="C81" s="78"/>
      <c r="D81" s="78"/>
      <c r="E81" s="78"/>
      <c r="F81" s="78"/>
      <c r="G81" s="79"/>
      <c r="H81" s="28">
        <v>0</v>
      </c>
    </row>
    <row r="82" spans="1:8" ht="30" customHeight="1">
      <c r="A82" s="84" t="s">
        <v>79</v>
      </c>
      <c r="B82" s="90"/>
      <c r="C82" s="90"/>
      <c r="D82" s="90"/>
      <c r="E82" s="90"/>
      <c r="F82" s="90"/>
      <c r="G82" s="91"/>
      <c r="H82" s="28">
        <f>391.6</f>
        <v>391.6</v>
      </c>
    </row>
    <row r="83" spans="1:8" ht="24.75" customHeight="1">
      <c r="A83" s="86" t="s">
        <v>52</v>
      </c>
      <c r="B83" s="87"/>
      <c r="C83" s="87"/>
      <c r="D83" s="87"/>
      <c r="E83" s="87"/>
      <c r="F83" s="87"/>
      <c r="G83" s="88"/>
      <c r="H83" s="28">
        <v>0</v>
      </c>
    </row>
    <row r="84" spans="1:9" ht="36.75" customHeight="1">
      <c r="A84" s="84" t="s">
        <v>165</v>
      </c>
      <c r="B84" s="85"/>
      <c r="C84" s="85"/>
      <c r="D84" s="85"/>
      <c r="E84" s="85"/>
      <c r="F84" s="85"/>
      <c r="G84" s="89"/>
      <c r="H84" s="49">
        <f>690+414+464+318</f>
        <v>1886</v>
      </c>
      <c r="I84" s="36">
        <v>1.28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2277.6</v>
      </c>
    </row>
    <row r="86" spans="1:8" ht="6" customHeight="1">
      <c r="A86" s="6"/>
      <c r="B86" s="7"/>
      <c r="C86" s="7"/>
      <c r="D86" s="7"/>
      <c r="E86" s="7"/>
      <c r="F86" s="7"/>
      <c r="G86" s="7"/>
      <c r="H86" s="43"/>
    </row>
    <row r="87" spans="1:8" ht="6" customHeight="1">
      <c r="A87" s="6"/>
      <c r="B87" s="7"/>
      <c r="C87" s="7"/>
      <c r="D87" s="7"/>
      <c r="E87" s="7"/>
      <c r="F87" s="7"/>
      <c r="G87" s="7"/>
      <c r="H87" s="43"/>
    </row>
    <row r="88" spans="1:8" ht="12.75">
      <c r="A88" s="44"/>
      <c r="B88" s="45"/>
      <c r="C88" s="45"/>
      <c r="D88" s="45"/>
      <c r="E88" s="45"/>
      <c r="F88" s="45"/>
      <c r="G88" s="45"/>
      <c r="H88" s="46"/>
    </row>
    <row r="89" ht="12.75">
      <c r="A89" t="s">
        <v>65</v>
      </c>
    </row>
    <row r="92" ht="10.5" customHeight="1"/>
    <row r="93" spans="1:25" ht="12.75" hidden="1">
      <c r="A93" s="48" t="s">
        <v>95</v>
      </c>
      <c r="B93" s="48" t="s">
        <v>96</v>
      </c>
      <c r="C93" s="48" t="s">
        <v>97</v>
      </c>
      <c r="D93" s="48" t="s">
        <v>98</v>
      </c>
      <c r="E93" s="48" t="s">
        <v>99</v>
      </c>
      <c r="F93" s="48" t="s">
        <v>100</v>
      </c>
      <c r="G93" s="48" t="s">
        <v>101</v>
      </c>
      <c r="H93" s="48" t="s">
        <v>102</v>
      </c>
      <c r="I93" s="48" t="s">
        <v>103</v>
      </c>
      <c r="J93" s="48" t="s">
        <v>104</v>
      </c>
      <c r="K93" s="48" t="s">
        <v>105</v>
      </c>
      <c r="L93" s="48" t="s">
        <v>106</v>
      </c>
      <c r="M93" s="48" t="s">
        <v>107</v>
      </c>
      <c r="N93" s="48" t="s">
        <v>108</v>
      </c>
      <c r="O93" s="48" t="s">
        <v>109</v>
      </c>
      <c r="P93" s="48" t="s">
        <v>110</v>
      </c>
      <c r="Q93" s="48" t="s">
        <v>111</v>
      </c>
      <c r="R93" s="48" t="s">
        <v>112</v>
      </c>
      <c r="S93" s="48" t="s">
        <v>113</v>
      </c>
      <c r="T93" s="48" t="s">
        <v>114</v>
      </c>
      <c r="U93" s="48" t="s">
        <v>115</v>
      </c>
      <c r="V93" s="48" t="s">
        <v>116</v>
      </c>
      <c r="W93" s="48" t="s">
        <v>117</v>
      </c>
      <c r="X93" s="48" t="s">
        <v>118</v>
      </c>
      <c r="Y93" s="48" t="s">
        <v>119</v>
      </c>
    </row>
    <row r="94" spans="1:25" s="64" customFormat="1" ht="12.75" hidden="1">
      <c r="A94" s="60">
        <v>5558</v>
      </c>
      <c r="B94" s="60" t="b">
        <v>0</v>
      </c>
      <c r="C94" s="60">
        <v>5463</v>
      </c>
      <c r="D94" s="61" t="s">
        <v>120</v>
      </c>
      <c r="E94" s="61" t="s">
        <v>121</v>
      </c>
      <c r="F94" s="61" t="s">
        <v>122</v>
      </c>
      <c r="G94" s="60">
        <v>2</v>
      </c>
      <c r="H94" s="60">
        <v>1</v>
      </c>
      <c r="I94" s="61" t="s">
        <v>123</v>
      </c>
      <c r="J94" s="61" t="s">
        <v>124</v>
      </c>
      <c r="K94" s="60">
        <v>1</v>
      </c>
      <c r="L94" s="61" t="s">
        <v>125</v>
      </c>
      <c r="M94" s="61" t="s">
        <v>126</v>
      </c>
      <c r="N94" s="62">
        <v>690</v>
      </c>
      <c r="O94" s="63"/>
      <c r="P94" s="63"/>
      <c r="Q94" s="63"/>
      <c r="R94" s="60" t="b">
        <v>1</v>
      </c>
      <c r="S94" s="61" t="s">
        <v>127</v>
      </c>
      <c r="T94" s="61" t="s">
        <v>126</v>
      </c>
      <c r="U94" s="61" t="s">
        <v>128</v>
      </c>
      <c r="V94" s="61" t="s">
        <v>129</v>
      </c>
      <c r="W94" s="61" t="s">
        <v>130</v>
      </c>
      <c r="X94" s="60" t="b">
        <v>0</v>
      </c>
      <c r="Y94" s="60" t="b">
        <v>0</v>
      </c>
    </row>
    <row r="95" spans="1:25" s="54" customFormat="1" ht="12.75" hidden="1">
      <c r="A95" s="50">
        <v>5537</v>
      </c>
      <c r="B95" s="50" t="b">
        <v>0</v>
      </c>
      <c r="C95" s="50">
        <v>5442</v>
      </c>
      <c r="D95" s="51" t="s">
        <v>131</v>
      </c>
      <c r="E95" s="51" t="s">
        <v>132</v>
      </c>
      <c r="F95" s="51" t="s">
        <v>133</v>
      </c>
      <c r="G95" s="50">
        <v>1</v>
      </c>
      <c r="H95" s="50">
        <v>1</v>
      </c>
      <c r="I95" s="51" t="s">
        <v>134</v>
      </c>
      <c r="J95" s="51" t="s">
        <v>126</v>
      </c>
      <c r="K95" s="50">
        <v>1</v>
      </c>
      <c r="L95" s="51" t="s">
        <v>135</v>
      </c>
      <c r="M95" s="51" t="s">
        <v>126</v>
      </c>
      <c r="N95" s="52">
        <v>360</v>
      </c>
      <c r="O95" s="53"/>
      <c r="P95" s="53"/>
      <c r="Q95" s="53"/>
      <c r="R95" s="50" t="b">
        <v>1</v>
      </c>
      <c r="S95" s="51" t="s">
        <v>127</v>
      </c>
      <c r="T95" s="51" t="s">
        <v>126</v>
      </c>
      <c r="U95" s="51" t="s">
        <v>128</v>
      </c>
      <c r="V95" s="51" t="s">
        <v>136</v>
      </c>
      <c r="W95" s="51" t="s">
        <v>137</v>
      </c>
      <c r="X95" s="50" t="b">
        <v>0</v>
      </c>
      <c r="Y95" s="50" t="b">
        <v>0</v>
      </c>
    </row>
    <row r="96" spans="1:25" s="59" customFormat="1" ht="12.75" hidden="1">
      <c r="A96" s="55">
        <v>5177</v>
      </c>
      <c r="B96" s="55" t="b">
        <v>0</v>
      </c>
      <c r="C96" s="55">
        <v>5084</v>
      </c>
      <c r="D96" s="56" t="s">
        <v>138</v>
      </c>
      <c r="E96" s="56" t="s">
        <v>121</v>
      </c>
      <c r="F96" s="56" t="s">
        <v>122</v>
      </c>
      <c r="G96" s="55">
        <v>2</v>
      </c>
      <c r="H96" s="55">
        <v>1</v>
      </c>
      <c r="I96" s="56" t="s">
        <v>139</v>
      </c>
      <c r="J96" s="56" t="s">
        <v>126</v>
      </c>
      <c r="K96" s="55">
        <v>1</v>
      </c>
      <c r="L96" s="56" t="s">
        <v>125</v>
      </c>
      <c r="M96" s="56" t="s">
        <v>126</v>
      </c>
      <c r="N96" s="57">
        <v>464</v>
      </c>
      <c r="O96" s="58"/>
      <c r="P96" s="58"/>
      <c r="Q96" s="58"/>
      <c r="R96" s="55" t="b">
        <v>1</v>
      </c>
      <c r="S96" s="56" t="s">
        <v>127</v>
      </c>
      <c r="T96" s="56" t="s">
        <v>126</v>
      </c>
      <c r="U96" s="56" t="s">
        <v>128</v>
      </c>
      <c r="V96" s="56" t="s">
        <v>129</v>
      </c>
      <c r="W96" s="56" t="s">
        <v>140</v>
      </c>
      <c r="X96" s="55" t="b">
        <v>0</v>
      </c>
      <c r="Y96" s="55" t="b">
        <v>0</v>
      </c>
    </row>
    <row r="97" spans="1:25" s="59" customFormat="1" ht="12.75" hidden="1">
      <c r="A97" s="55">
        <v>5159</v>
      </c>
      <c r="B97" s="55" t="b">
        <v>0</v>
      </c>
      <c r="C97" s="55">
        <v>5066</v>
      </c>
      <c r="D97" s="56" t="s">
        <v>141</v>
      </c>
      <c r="E97" s="56" t="s">
        <v>142</v>
      </c>
      <c r="F97" s="56" t="s">
        <v>122</v>
      </c>
      <c r="G97" s="55">
        <v>1</v>
      </c>
      <c r="H97" s="55">
        <v>1</v>
      </c>
      <c r="I97" s="56" t="s">
        <v>143</v>
      </c>
      <c r="J97" s="56" t="s">
        <v>144</v>
      </c>
      <c r="K97" s="55">
        <v>1</v>
      </c>
      <c r="L97" s="56" t="s">
        <v>125</v>
      </c>
      <c r="M97" s="56" t="s">
        <v>126</v>
      </c>
      <c r="N97" s="57">
        <v>318</v>
      </c>
      <c r="O97" s="58"/>
      <c r="P97" s="58"/>
      <c r="Q97" s="58"/>
      <c r="R97" s="55" t="b">
        <v>1</v>
      </c>
      <c r="S97" s="56" t="s">
        <v>127</v>
      </c>
      <c r="T97" s="56" t="s">
        <v>126</v>
      </c>
      <c r="U97" s="56" t="s">
        <v>128</v>
      </c>
      <c r="V97" s="56" t="s">
        <v>129</v>
      </c>
      <c r="W97" s="56" t="s">
        <v>145</v>
      </c>
      <c r="X97" s="55" t="b">
        <v>0</v>
      </c>
      <c r="Y97" s="55" t="b">
        <v>0</v>
      </c>
    </row>
    <row r="98" spans="1:25" s="74" customFormat="1" ht="12.75" hidden="1">
      <c r="A98" s="70">
        <v>4442</v>
      </c>
      <c r="B98" s="70" t="b">
        <v>0</v>
      </c>
      <c r="C98" s="70">
        <v>4355</v>
      </c>
      <c r="D98" s="71" t="s">
        <v>146</v>
      </c>
      <c r="E98" s="71" t="s">
        <v>147</v>
      </c>
      <c r="F98" s="71" t="s">
        <v>148</v>
      </c>
      <c r="G98" s="70">
        <v>2</v>
      </c>
      <c r="H98" s="70">
        <v>2</v>
      </c>
      <c r="I98" s="71" t="s">
        <v>149</v>
      </c>
      <c r="J98" s="71" t="s">
        <v>126</v>
      </c>
      <c r="K98" s="70">
        <v>1</v>
      </c>
      <c r="L98" s="71" t="s">
        <v>125</v>
      </c>
      <c r="M98" s="71" t="s">
        <v>126</v>
      </c>
      <c r="N98" s="72">
        <v>1280</v>
      </c>
      <c r="O98" s="73"/>
      <c r="P98" s="73"/>
      <c r="Q98" s="73"/>
      <c r="R98" s="70" t="b">
        <v>1</v>
      </c>
      <c r="S98" s="71" t="s">
        <v>127</v>
      </c>
      <c r="T98" s="71" t="s">
        <v>126</v>
      </c>
      <c r="U98" s="71" t="s">
        <v>128</v>
      </c>
      <c r="V98" s="71" t="s">
        <v>136</v>
      </c>
      <c r="W98" s="71" t="s">
        <v>150</v>
      </c>
      <c r="X98" s="70" t="b">
        <v>0</v>
      </c>
      <c r="Y98" s="70" t="b">
        <v>0</v>
      </c>
    </row>
    <row r="99" spans="1:25" s="69" customFormat="1" ht="12.75" hidden="1">
      <c r="A99" s="65">
        <v>4328</v>
      </c>
      <c r="B99" s="65" t="b">
        <v>0</v>
      </c>
      <c r="C99" s="65">
        <v>4244</v>
      </c>
      <c r="D99" s="66" t="s">
        <v>151</v>
      </c>
      <c r="E99" s="66" t="s">
        <v>133</v>
      </c>
      <c r="F99" s="66" t="s">
        <v>152</v>
      </c>
      <c r="G99" s="65">
        <v>1</v>
      </c>
      <c r="H99" s="65">
        <v>2</v>
      </c>
      <c r="I99" s="66" t="s">
        <v>153</v>
      </c>
      <c r="J99" s="66" t="s">
        <v>126</v>
      </c>
      <c r="K99" s="65">
        <v>1</v>
      </c>
      <c r="L99" s="66" t="s">
        <v>125</v>
      </c>
      <c r="M99" s="66" t="s">
        <v>126</v>
      </c>
      <c r="N99" s="67">
        <v>519</v>
      </c>
      <c r="O99" s="68"/>
      <c r="P99" s="68"/>
      <c r="Q99" s="68"/>
      <c r="R99" s="65" t="b">
        <v>1</v>
      </c>
      <c r="S99" s="66" t="s">
        <v>127</v>
      </c>
      <c r="T99" s="66" t="s">
        <v>126</v>
      </c>
      <c r="U99" s="66" t="s">
        <v>128</v>
      </c>
      <c r="V99" s="66" t="s">
        <v>129</v>
      </c>
      <c r="W99" s="66" t="s">
        <v>145</v>
      </c>
      <c r="X99" s="65" t="b">
        <v>0</v>
      </c>
      <c r="Y99" s="65" t="b">
        <v>0</v>
      </c>
    </row>
    <row r="100" spans="1:25" s="69" customFormat="1" ht="12.75" hidden="1">
      <c r="A100" s="65">
        <v>4796</v>
      </c>
      <c r="B100" s="65" t="b">
        <v>0</v>
      </c>
      <c r="C100" s="65">
        <v>4705</v>
      </c>
      <c r="D100" s="66" t="s">
        <v>154</v>
      </c>
      <c r="E100" s="66" t="s">
        <v>142</v>
      </c>
      <c r="F100" s="66" t="s">
        <v>133</v>
      </c>
      <c r="G100" s="65">
        <v>7</v>
      </c>
      <c r="H100" s="65">
        <v>2</v>
      </c>
      <c r="I100" s="66" t="s">
        <v>155</v>
      </c>
      <c r="J100" s="66" t="s">
        <v>126</v>
      </c>
      <c r="K100" s="65">
        <v>1</v>
      </c>
      <c r="L100" s="66" t="s">
        <v>125</v>
      </c>
      <c r="M100" s="66" t="s">
        <v>126</v>
      </c>
      <c r="N100" s="67">
        <v>9416.4</v>
      </c>
      <c r="O100" s="68"/>
      <c r="P100" s="68"/>
      <c r="Q100" s="68"/>
      <c r="R100" s="65" t="b">
        <v>1</v>
      </c>
      <c r="S100" s="66" t="s">
        <v>127</v>
      </c>
      <c r="T100" s="66" t="s">
        <v>126</v>
      </c>
      <c r="U100" s="66" t="s">
        <v>128</v>
      </c>
      <c r="V100" s="66" t="s">
        <v>129</v>
      </c>
      <c r="W100" s="66" t="s">
        <v>145</v>
      </c>
      <c r="X100" s="65" t="b">
        <v>0</v>
      </c>
      <c r="Y100" s="65" t="b">
        <v>0</v>
      </c>
    </row>
    <row r="101" spans="1:25" s="54" customFormat="1" ht="12.75" hidden="1">
      <c r="A101" s="50">
        <v>4489</v>
      </c>
      <c r="B101" s="50" t="b">
        <v>0</v>
      </c>
      <c r="C101" s="50">
        <v>4402</v>
      </c>
      <c r="D101" s="51" t="s">
        <v>156</v>
      </c>
      <c r="E101" s="51" t="s">
        <v>157</v>
      </c>
      <c r="F101" s="51" t="s">
        <v>158</v>
      </c>
      <c r="G101" s="50">
        <v>1</v>
      </c>
      <c r="H101" s="50">
        <v>2</v>
      </c>
      <c r="I101" s="51" t="s">
        <v>159</v>
      </c>
      <c r="J101" s="51" t="s">
        <v>126</v>
      </c>
      <c r="K101" s="50">
        <v>1</v>
      </c>
      <c r="L101" s="51" t="s">
        <v>135</v>
      </c>
      <c r="M101" s="51" t="s">
        <v>126</v>
      </c>
      <c r="N101" s="52">
        <v>320</v>
      </c>
      <c r="O101" s="53"/>
      <c r="P101" s="53"/>
      <c r="Q101" s="53"/>
      <c r="R101" s="50" t="b">
        <v>1</v>
      </c>
      <c r="S101" s="51" t="s">
        <v>127</v>
      </c>
      <c r="T101" s="51" t="s">
        <v>126</v>
      </c>
      <c r="U101" s="51" t="s">
        <v>128</v>
      </c>
      <c r="V101" s="51" t="s">
        <v>136</v>
      </c>
      <c r="W101" s="51" t="s">
        <v>150</v>
      </c>
      <c r="X101" s="50" t="b">
        <v>0</v>
      </c>
      <c r="Y101" s="50" t="b">
        <v>0</v>
      </c>
    </row>
    <row r="102" spans="1:25" s="74" customFormat="1" ht="12.75" hidden="1">
      <c r="A102" s="70">
        <v>4639</v>
      </c>
      <c r="B102" s="70" t="b">
        <v>0</v>
      </c>
      <c r="C102" s="70">
        <v>4549</v>
      </c>
      <c r="D102" s="71" t="s">
        <v>160</v>
      </c>
      <c r="E102" s="71" t="s">
        <v>161</v>
      </c>
      <c r="F102" s="71" t="s">
        <v>158</v>
      </c>
      <c r="G102" s="70">
        <v>2</v>
      </c>
      <c r="H102" s="70">
        <v>2</v>
      </c>
      <c r="I102" s="71" t="s">
        <v>162</v>
      </c>
      <c r="J102" s="71" t="s">
        <v>126</v>
      </c>
      <c r="K102" s="70">
        <v>1</v>
      </c>
      <c r="L102" s="71" t="s">
        <v>125</v>
      </c>
      <c r="M102" s="71" t="s">
        <v>126</v>
      </c>
      <c r="N102" s="72">
        <v>1600</v>
      </c>
      <c r="O102" s="73"/>
      <c r="P102" s="73"/>
      <c r="Q102" s="73"/>
      <c r="R102" s="70" t="b">
        <v>1</v>
      </c>
      <c r="S102" s="71" t="s">
        <v>127</v>
      </c>
      <c r="T102" s="71" t="s">
        <v>126</v>
      </c>
      <c r="U102" s="71" t="s">
        <v>128</v>
      </c>
      <c r="V102" s="71" t="s">
        <v>136</v>
      </c>
      <c r="W102" s="71" t="s">
        <v>150</v>
      </c>
      <c r="X102" s="70" t="b">
        <v>0</v>
      </c>
      <c r="Y102" s="70" t="b">
        <v>0</v>
      </c>
    </row>
    <row r="103" ht="12.75" hidden="1"/>
    <row r="104" spans="1:14" s="64" customFormat="1" ht="12.75" hidden="1">
      <c r="A104" s="64">
        <v>5148</v>
      </c>
      <c r="D104" s="75">
        <v>41830</v>
      </c>
      <c r="I104" s="76" t="s">
        <v>166</v>
      </c>
      <c r="N104" s="64">
        <v>414</v>
      </c>
    </row>
    <row r="105" ht="12.75" hidden="1"/>
  </sheetData>
  <sheetProtection/>
  <mergeCells count="48">
    <mergeCell ref="A51:G51"/>
    <mergeCell ref="A36:G36"/>
    <mergeCell ref="A32:G32"/>
    <mergeCell ref="A33:G33"/>
    <mergeCell ref="A44:G44"/>
    <mergeCell ref="A42:G42"/>
    <mergeCell ref="A47:G47"/>
    <mergeCell ref="A48:G48"/>
    <mergeCell ref="A45:G45"/>
    <mergeCell ref="A46:G46"/>
    <mergeCell ref="A31:G31"/>
    <mergeCell ref="A37:G37"/>
    <mergeCell ref="A35:G35"/>
    <mergeCell ref="A1:H1"/>
    <mergeCell ref="A2:H2"/>
    <mergeCell ref="A30:G30"/>
    <mergeCell ref="A26:G26"/>
    <mergeCell ref="A27:G27"/>
    <mergeCell ref="A28:G28"/>
    <mergeCell ref="A29:G29"/>
    <mergeCell ref="A39:H39"/>
    <mergeCell ref="A43:G43"/>
    <mergeCell ref="A34:G34"/>
    <mergeCell ref="A41:G41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8">
      <selection activeCell="E24" sqref="E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99" t="s">
        <v>68</v>
      </c>
      <c r="B1" s="99"/>
      <c r="C1" s="99"/>
      <c r="D1" s="99"/>
      <c r="E1" s="99"/>
      <c r="F1" s="99"/>
      <c r="G1" s="99"/>
      <c r="H1" s="99"/>
      <c r="I1" s="31"/>
    </row>
    <row r="2" spans="1:9" ht="12.75" customHeight="1">
      <c r="A2" s="100" t="s">
        <v>59</v>
      </c>
      <c r="B2" s="100"/>
      <c r="C2" s="100"/>
      <c r="D2" s="100"/>
      <c r="E2" s="100"/>
      <c r="F2" s="100"/>
      <c r="G2" s="100"/>
      <c r="H2" s="10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66</v>
      </c>
      <c r="C4" s="3"/>
      <c r="D4" s="12"/>
      <c r="E4" s="12" t="s">
        <v>11</v>
      </c>
      <c r="F4" s="13"/>
      <c r="G4" s="14"/>
      <c r="H4" s="30" t="s">
        <v>61</v>
      </c>
      <c r="I4" s="34"/>
    </row>
    <row r="5" spans="1:9" s="15" customFormat="1" ht="11.25">
      <c r="A5" s="12" t="s">
        <v>7</v>
      </c>
      <c r="B5" s="30" t="s">
        <v>69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71</v>
      </c>
      <c r="C7" s="3"/>
      <c r="D7" s="12"/>
      <c r="E7" s="17" t="s">
        <v>13</v>
      </c>
      <c r="F7" s="3"/>
      <c r="G7" s="3"/>
      <c r="H7" s="30" t="s">
        <v>73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72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74</v>
      </c>
      <c r="B15" s="20">
        <f>26908.8+9553.97</f>
        <v>36462.77</v>
      </c>
      <c r="C15" s="20">
        <v>29504.34</v>
      </c>
      <c r="D15" s="20">
        <v>332.19</v>
      </c>
      <c r="E15" s="20">
        <f>SUM(B15:D15)</f>
        <v>66299.3</v>
      </c>
      <c r="F15" s="1"/>
      <c r="G15" s="1"/>
      <c r="H15" s="1"/>
    </row>
    <row r="16" spans="1:8" ht="12.75">
      <c r="A16" s="5" t="s">
        <v>75</v>
      </c>
      <c r="B16" s="20">
        <f>41902.44+8144.55</f>
        <v>50046.990000000005</v>
      </c>
      <c r="C16" s="20">
        <v>39404.53</v>
      </c>
      <c r="D16" s="20">
        <v>0</v>
      </c>
      <c r="E16" s="20">
        <f>SUM(B16:D16)</f>
        <v>89451.52</v>
      </c>
      <c r="F16" s="1"/>
      <c r="G16" s="1"/>
      <c r="H16" s="1"/>
    </row>
    <row r="17" spans="1:8" ht="12.75">
      <c r="A17" s="5" t="s">
        <v>76</v>
      </c>
      <c r="B17" s="20">
        <f>H49+H56+H61</f>
        <v>52196.2844</v>
      </c>
      <c r="C17" s="20">
        <f>H72+H77+H85</f>
        <v>31898.996000000003</v>
      </c>
      <c r="D17" s="20">
        <f>H89</f>
        <v>770</v>
      </c>
      <c r="E17" s="20">
        <f>SUM(B17:D17)</f>
        <v>84865.2804</v>
      </c>
      <c r="F17" s="1"/>
      <c r="G17" s="1"/>
      <c r="H17" s="1"/>
    </row>
    <row r="18" spans="1:8" ht="12.75">
      <c r="A18" s="5" t="s">
        <v>77</v>
      </c>
      <c r="B18" s="40">
        <f>B16-B17</f>
        <v>-2149.2943999999916</v>
      </c>
      <c r="C18" s="40">
        <f>C16-C17</f>
        <v>7505.533999999996</v>
      </c>
      <c r="D18" s="40">
        <f>D16-D17</f>
        <v>-770</v>
      </c>
      <c r="E18" s="40">
        <f>E16-E17</f>
        <v>4586.239600000001</v>
      </c>
      <c r="F18" s="1"/>
      <c r="G18" s="1"/>
      <c r="H18" s="1"/>
    </row>
    <row r="19" spans="1:8" ht="6" customHeight="1">
      <c r="A19" s="1"/>
      <c r="B19" s="21"/>
      <c r="C19" s="21"/>
      <c r="E19" s="20"/>
      <c r="F19" s="1"/>
      <c r="G19" s="1"/>
      <c r="H19" s="1"/>
    </row>
    <row r="20" spans="1:8" ht="12.75">
      <c r="A20" s="11"/>
      <c r="B20" s="22"/>
      <c r="D20" s="23" t="s">
        <v>5</v>
      </c>
      <c r="E20" s="41">
        <f>E18</f>
        <v>4586.239600000001</v>
      </c>
      <c r="H20" s="8"/>
    </row>
    <row r="21" spans="2:8" ht="6.75" customHeight="1">
      <c r="B21" s="22"/>
      <c r="D21" s="22"/>
      <c r="E21" s="42"/>
      <c r="H21" s="8"/>
    </row>
    <row r="22" spans="1:8" ht="12.75">
      <c r="A22" s="11"/>
      <c r="B22" s="22"/>
      <c r="D22" s="23" t="s">
        <v>3</v>
      </c>
      <c r="E22" s="41">
        <v>-102090.15</v>
      </c>
      <c r="H22" s="8"/>
    </row>
    <row r="23" spans="2:8" ht="5.25" customHeight="1">
      <c r="B23" s="22"/>
      <c r="D23" s="22"/>
      <c r="E23" s="42"/>
      <c r="H23" s="8"/>
    </row>
    <row r="24" spans="1:8" ht="12.75">
      <c r="A24" s="11"/>
      <c r="B24" s="22"/>
      <c r="D24" s="23" t="s">
        <v>4</v>
      </c>
      <c r="E24" s="41">
        <f>E20+E22</f>
        <v>-97503.9104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101" t="s">
        <v>60</v>
      </c>
      <c r="B26" s="102"/>
      <c r="C26" s="102"/>
      <c r="D26" s="102"/>
      <c r="E26" s="102"/>
      <c r="F26" s="102"/>
      <c r="G26" s="102"/>
      <c r="H26" s="25" t="s">
        <v>20</v>
      </c>
    </row>
    <row r="27" spans="1:8" ht="12.75" customHeight="1">
      <c r="A27" s="95" t="s">
        <v>21</v>
      </c>
      <c r="B27" s="95"/>
      <c r="C27" s="95"/>
      <c r="D27" s="95"/>
      <c r="E27" s="95"/>
      <c r="F27" s="95"/>
      <c r="G27" s="95"/>
      <c r="H27" s="26">
        <v>5.2</v>
      </c>
    </row>
    <row r="28" spans="1:8" ht="12.75" customHeight="1">
      <c r="A28" s="95" t="s">
        <v>22</v>
      </c>
      <c r="B28" s="95"/>
      <c r="C28" s="95"/>
      <c r="D28" s="95"/>
      <c r="E28" s="95"/>
      <c r="F28" s="95"/>
      <c r="G28" s="95"/>
      <c r="H28" s="26">
        <v>0.4</v>
      </c>
    </row>
    <row r="29" spans="1:8" ht="12.75" customHeight="1">
      <c r="A29" s="95" t="s">
        <v>17</v>
      </c>
      <c r="B29" s="95"/>
      <c r="C29" s="95"/>
      <c r="D29" s="95"/>
      <c r="E29" s="95"/>
      <c r="F29" s="95"/>
      <c r="G29" s="95"/>
      <c r="H29" s="26">
        <v>2.19</v>
      </c>
    </row>
    <row r="30" spans="1:8" ht="12.75" customHeight="1">
      <c r="A30" s="96" t="s">
        <v>18</v>
      </c>
      <c r="B30" s="97"/>
      <c r="C30" s="97"/>
      <c r="D30" s="97"/>
      <c r="E30" s="97"/>
      <c r="F30" s="97"/>
      <c r="G30" s="98"/>
      <c r="H30" s="27">
        <f>SUM(H27:H29)</f>
        <v>7.790000000000001</v>
      </c>
    </row>
    <row r="31" spans="1:8" ht="12.75" customHeight="1">
      <c r="A31" s="95"/>
      <c r="B31" s="95"/>
      <c r="C31" s="95"/>
      <c r="D31" s="95"/>
      <c r="E31" s="95"/>
      <c r="F31" s="95"/>
      <c r="G31" s="95"/>
      <c r="H31" s="26"/>
    </row>
    <row r="32" spans="1:8" ht="12.75" customHeight="1">
      <c r="A32" s="95" t="s">
        <v>23</v>
      </c>
      <c r="B32" s="95"/>
      <c r="C32" s="95"/>
      <c r="D32" s="95"/>
      <c r="E32" s="95"/>
      <c r="F32" s="95"/>
      <c r="G32" s="95"/>
      <c r="H32" s="26">
        <v>4.6</v>
      </c>
    </row>
    <row r="33" spans="1:8" ht="12.75" customHeight="1">
      <c r="A33" s="95" t="s">
        <v>24</v>
      </c>
      <c r="B33" s="95"/>
      <c r="C33" s="95"/>
      <c r="D33" s="95"/>
      <c r="E33" s="95"/>
      <c r="F33" s="95"/>
      <c r="G33" s="95"/>
      <c r="H33" s="26">
        <v>0</v>
      </c>
    </row>
    <row r="34" spans="1:8" ht="12.75" customHeight="1">
      <c r="A34" s="95" t="s">
        <v>25</v>
      </c>
      <c r="B34" s="95"/>
      <c r="C34" s="95"/>
      <c r="D34" s="95"/>
      <c r="E34" s="95"/>
      <c r="F34" s="95"/>
      <c r="G34" s="95"/>
      <c r="H34" s="26">
        <v>1.28</v>
      </c>
    </row>
    <row r="35" spans="1:8" ht="12.75" customHeight="1">
      <c r="A35" s="96" t="s">
        <v>19</v>
      </c>
      <c r="B35" s="97"/>
      <c r="C35" s="97"/>
      <c r="D35" s="97"/>
      <c r="E35" s="97"/>
      <c r="F35" s="97"/>
      <c r="G35" s="98"/>
      <c r="H35" s="27">
        <f>SUM(H32:H34)</f>
        <v>5.88</v>
      </c>
    </row>
    <row r="36" spans="1:8" ht="12.75" customHeight="1">
      <c r="A36" s="95"/>
      <c r="B36" s="95"/>
      <c r="C36" s="95"/>
      <c r="D36" s="95"/>
      <c r="E36" s="95"/>
      <c r="F36" s="95"/>
      <c r="G36" s="95"/>
      <c r="H36" s="26"/>
    </row>
    <row r="37" spans="1:8" ht="12.75" customHeight="1">
      <c r="A37" s="96" t="s">
        <v>28</v>
      </c>
      <c r="B37" s="97"/>
      <c r="C37" s="97"/>
      <c r="D37" s="97"/>
      <c r="E37" s="97"/>
      <c r="F37" s="97"/>
      <c r="G37" s="98"/>
      <c r="H37" s="27">
        <f>H30+H35</f>
        <v>13.670000000000002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92" t="s">
        <v>57</v>
      </c>
      <c r="B39" s="93"/>
      <c r="C39" s="93"/>
      <c r="D39" s="93"/>
      <c r="E39" s="93"/>
      <c r="F39" s="93"/>
      <c r="G39" s="93"/>
      <c r="H39" s="94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80" t="s">
        <v>29</v>
      </c>
      <c r="B41" s="81"/>
      <c r="C41" s="81"/>
      <c r="D41" s="82"/>
      <c r="E41" s="82"/>
      <c r="F41" s="82"/>
      <c r="G41" s="83"/>
      <c r="H41" s="4" t="s">
        <v>78</v>
      </c>
    </row>
    <row r="42" spans="1:10" ht="47.25" customHeight="1">
      <c r="A42" s="77" t="s">
        <v>30</v>
      </c>
      <c r="B42" s="78"/>
      <c r="C42" s="78"/>
      <c r="D42" s="78"/>
      <c r="E42" s="78"/>
      <c r="F42" s="78"/>
      <c r="G42" s="79"/>
      <c r="H42" s="28">
        <f>12*B5*I42</f>
        <v>13133.4324</v>
      </c>
      <c r="I42" s="35">
        <v>2.39</v>
      </c>
      <c r="J42" s="35"/>
    </row>
    <row r="43" spans="1:10" ht="24.75" customHeight="1">
      <c r="A43" s="86" t="s">
        <v>31</v>
      </c>
      <c r="B43" s="87"/>
      <c r="C43" s="87"/>
      <c r="D43" s="87"/>
      <c r="E43" s="87"/>
      <c r="F43" s="87"/>
      <c r="G43" s="88"/>
      <c r="H43" s="28">
        <f>12*B5*I43</f>
        <v>3461.9508</v>
      </c>
      <c r="I43" s="35">
        <v>0.63</v>
      </c>
      <c r="J43" s="35"/>
    </row>
    <row r="44" spans="1:10" ht="13.5" customHeight="1">
      <c r="A44" s="103" t="s">
        <v>32</v>
      </c>
      <c r="B44" s="104"/>
      <c r="C44" s="104"/>
      <c r="D44" s="104"/>
      <c r="E44" s="104"/>
      <c r="F44" s="104"/>
      <c r="G44" s="104"/>
      <c r="H44" s="28">
        <f>12*B5*I44</f>
        <v>1868.3544000000002</v>
      </c>
      <c r="I44" s="35">
        <v>0.34</v>
      </c>
      <c r="J44" s="35"/>
    </row>
    <row r="45" spans="1:10" ht="24.75" customHeight="1">
      <c r="A45" s="86" t="s">
        <v>33</v>
      </c>
      <c r="B45" s="87"/>
      <c r="C45" s="87"/>
      <c r="D45" s="87"/>
      <c r="E45" s="87"/>
      <c r="F45" s="87"/>
      <c r="G45" s="88"/>
      <c r="H45" s="28">
        <f>12*B5*I45</f>
        <v>1868.3544000000002</v>
      </c>
      <c r="I45" s="35">
        <v>0.34</v>
      </c>
      <c r="J45" s="35"/>
    </row>
    <row r="46" spans="1:10" ht="13.5" customHeight="1">
      <c r="A46" s="103" t="s">
        <v>34</v>
      </c>
      <c r="B46" s="104"/>
      <c r="C46" s="104"/>
      <c r="D46" s="104"/>
      <c r="E46" s="104"/>
      <c r="F46" s="104"/>
      <c r="G46" s="104"/>
      <c r="H46" s="28">
        <f>12*B5*I46</f>
        <v>989.1288</v>
      </c>
      <c r="I46" s="35">
        <v>0.18</v>
      </c>
      <c r="J46" s="35"/>
    </row>
    <row r="47" spans="1:10" ht="47.25" customHeight="1">
      <c r="A47" s="77" t="s">
        <v>36</v>
      </c>
      <c r="B47" s="78"/>
      <c r="C47" s="78"/>
      <c r="D47" s="78"/>
      <c r="E47" s="78"/>
      <c r="F47" s="78"/>
      <c r="G47" s="79"/>
      <c r="H47" s="28">
        <f>12*B5*I47</f>
        <v>4451.0796</v>
      </c>
      <c r="I47" s="35">
        <v>0.81</v>
      </c>
      <c r="J47" s="35"/>
    </row>
    <row r="48" spans="1:10" ht="24.75" customHeight="1">
      <c r="A48" s="86" t="s">
        <v>35</v>
      </c>
      <c r="B48" s="87"/>
      <c r="C48" s="87"/>
      <c r="D48" s="87"/>
      <c r="E48" s="87"/>
      <c r="F48" s="87"/>
      <c r="G48" s="88"/>
      <c r="H48" s="28">
        <f>12*B5*I48</f>
        <v>1153.9836</v>
      </c>
      <c r="I48" s="35">
        <v>0.21</v>
      </c>
      <c r="J48" s="35"/>
    </row>
    <row r="49" spans="1:10" ht="12.75">
      <c r="A49" s="6"/>
      <c r="B49" s="7"/>
      <c r="C49" s="7"/>
      <c r="D49" s="7"/>
      <c r="E49" s="7"/>
      <c r="F49" s="7"/>
      <c r="G49" s="7"/>
      <c r="H49" s="29">
        <f>SUM(H42:H48)</f>
        <v>26926.284</v>
      </c>
      <c r="J49" s="33"/>
    </row>
    <row r="50" spans="1:10" ht="6" customHeight="1">
      <c r="A50" s="1"/>
      <c r="B50" s="1"/>
      <c r="C50" s="1"/>
      <c r="D50" s="1"/>
      <c r="E50" s="1"/>
      <c r="F50" s="1"/>
      <c r="G50" s="1"/>
      <c r="H50" s="1"/>
      <c r="J50" s="33"/>
    </row>
    <row r="51" spans="1:10" ht="12.75">
      <c r="A51" s="80" t="s">
        <v>37</v>
      </c>
      <c r="B51" s="81"/>
      <c r="C51" s="81"/>
      <c r="D51" s="82"/>
      <c r="E51" s="82"/>
      <c r="F51" s="82"/>
      <c r="G51" s="83"/>
      <c r="H51" s="4" t="s">
        <v>78</v>
      </c>
      <c r="J51" s="33"/>
    </row>
    <row r="52" spans="1:10" ht="30.75" customHeight="1">
      <c r="A52" s="77" t="s">
        <v>83</v>
      </c>
      <c r="B52" s="78"/>
      <c r="C52" s="78"/>
      <c r="D52" s="78"/>
      <c r="E52" s="78"/>
      <c r="F52" s="78"/>
      <c r="G52" s="79"/>
      <c r="H52" s="28">
        <f>350+520*24.78</f>
        <v>13235.6</v>
      </c>
      <c r="I52" s="35">
        <v>0.7</v>
      </c>
      <c r="J52" s="35"/>
    </row>
    <row r="53" spans="1:8" ht="24.75" customHeight="1">
      <c r="A53" s="86" t="s">
        <v>53</v>
      </c>
      <c r="B53" s="87"/>
      <c r="C53" s="87"/>
      <c r="D53" s="87"/>
      <c r="E53" s="87"/>
      <c r="F53" s="87"/>
      <c r="G53" s="88"/>
      <c r="H53" s="28">
        <v>0</v>
      </c>
    </row>
    <row r="54" spans="1:8" ht="24.75" customHeight="1">
      <c r="A54" s="86" t="s">
        <v>54</v>
      </c>
      <c r="B54" s="87"/>
      <c r="C54" s="87"/>
      <c r="D54" s="87"/>
      <c r="E54" s="87"/>
      <c r="F54" s="87"/>
      <c r="G54" s="88"/>
      <c r="H54" s="37">
        <v>0</v>
      </c>
    </row>
    <row r="55" spans="1:8" ht="24" customHeight="1">
      <c r="A55" s="84" t="s">
        <v>63</v>
      </c>
      <c r="B55" s="85"/>
      <c r="C55" s="85"/>
      <c r="D55" s="85"/>
      <c r="E55" s="85"/>
      <c r="F55" s="85"/>
      <c r="G55" s="85"/>
      <c r="H55" s="39">
        <v>0</v>
      </c>
    </row>
    <row r="56" spans="1:8" ht="24" customHeight="1">
      <c r="A56" s="6"/>
      <c r="B56" s="7"/>
      <c r="C56" s="7"/>
      <c r="D56" s="7"/>
      <c r="E56" s="7"/>
      <c r="F56" s="7"/>
      <c r="G56" s="7"/>
      <c r="H56" s="38">
        <f>H52+H53+H54+H55</f>
        <v>13235.6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80" t="s">
        <v>45</v>
      </c>
      <c r="B58" s="81"/>
      <c r="C58" s="81"/>
      <c r="D58" s="82"/>
      <c r="E58" s="82"/>
      <c r="F58" s="82"/>
      <c r="G58" s="83"/>
      <c r="H58" s="4" t="s">
        <v>78</v>
      </c>
    </row>
    <row r="59" spans="1:9" ht="12.75" customHeight="1">
      <c r="A59" s="77" t="s">
        <v>44</v>
      </c>
      <c r="B59" s="78"/>
      <c r="C59" s="78"/>
      <c r="D59" s="78"/>
      <c r="E59" s="78"/>
      <c r="F59" s="78"/>
      <c r="G59" s="79"/>
      <c r="H59" s="28">
        <f>12*B5*I59</f>
        <v>12034.400399999999</v>
      </c>
      <c r="I59" s="35">
        <v>2.19</v>
      </c>
    </row>
    <row r="60" spans="1:8" ht="24" customHeight="1">
      <c r="A60" s="77" t="s">
        <v>49</v>
      </c>
      <c r="B60" s="78"/>
      <c r="C60" s="78"/>
      <c r="D60" s="78"/>
      <c r="E60" s="78"/>
      <c r="F60" s="78"/>
      <c r="G60" s="7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12034.400399999999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92" t="s">
        <v>58</v>
      </c>
      <c r="B63" s="93"/>
      <c r="C63" s="93"/>
      <c r="D63" s="93"/>
      <c r="E63" s="93"/>
      <c r="F63" s="93"/>
      <c r="G63" s="93"/>
      <c r="H63" s="94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80" t="s">
        <v>43</v>
      </c>
      <c r="B65" s="81"/>
      <c r="C65" s="81"/>
      <c r="D65" s="82"/>
      <c r="E65" s="82"/>
      <c r="F65" s="82"/>
      <c r="G65" s="83"/>
      <c r="H65" s="4" t="s">
        <v>78</v>
      </c>
    </row>
    <row r="66" spans="1:10" ht="36.75" customHeight="1">
      <c r="A66" s="77" t="s">
        <v>38</v>
      </c>
      <c r="B66" s="78"/>
      <c r="C66" s="78"/>
      <c r="D66" s="78"/>
      <c r="E66" s="78"/>
      <c r="F66" s="78"/>
      <c r="G66" s="79"/>
      <c r="H66" s="28">
        <f>12*B5*I66</f>
        <v>8407.5948</v>
      </c>
      <c r="I66" s="35">
        <v>1.53</v>
      </c>
      <c r="J66" s="35"/>
    </row>
    <row r="67" spans="1:10" ht="24.75" customHeight="1">
      <c r="A67" s="86" t="s">
        <v>39</v>
      </c>
      <c r="B67" s="87"/>
      <c r="C67" s="87"/>
      <c r="D67" s="87"/>
      <c r="E67" s="87"/>
      <c r="F67" s="87"/>
      <c r="G67" s="88"/>
      <c r="H67" s="28">
        <f>12*B5*I67</f>
        <v>4121.37</v>
      </c>
      <c r="I67" s="35">
        <v>0.75</v>
      </c>
      <c r="J67" s="35"/>
    </row>
    <row r="68" spans="1:10" ht="36.75" customHeight="1">
      <c r="A68" s="77" t="s">
        <v>48</v>
      </c>
      <c r="B68" s="78"/>
      <c r="C68" s="78"/>
      <c r="D68" s="78"/>
      <c r="E68" s="78"/>
      <c r="F68" s="78"/>
      <c r="G68" s="79"/>
      <c r="H68" s="28">
        <f>12*B5*I68</f>
        <v>6923.9016</v>
      </c>
      <c r="I68" s="35">
        <v>1.26</v>
      </c>
      <c r="J68" s="35"/>
    </row>
    <row r="69" spans="1:10" ht="24.75" customHeight="1">
      <c r="A69" s="86" t="s">
        <v>40</v>
      </c>
      <c r="B69" s="87"/>
      <c r="C69" s="87"/>
      <c r="D69" s="87"/>
      <c r="E69" s="87"/>
      <c r="F69" s="87"/>
      <c r="G69" s="88"/>
      <c r="H69" s="28">
        <f>12*B5*I69</f>
        <v>2307.9672</v>
      </c>
      <c r="I69" s="35">
        <v>0.42</v>
      </c>
      <c r="J69" s="35"/>
    </row>
    <row r="70" spans="1:10" ht="25.5" customHeight="1">
      <c r="A70" s="77" t="s">
        <v>41</v>
      </c>
      <c r="B70" s="78"/>
      <c r="C70" s="78"/>
      <c r="D70" s="78"/>
      <c r="E70" s="78"/>
      <c r="F70" s="78"/>
      <c r="G70" s="79"/>
      <c r="H70" s="28">
        <f>12*B5*I70</f>
        <v>2417.8704</v>
      </c>
      <c r="I70" s="35">
        <v>0.44</v>
      </c>
      <c r="J70" s="35"/>
    </row>
    <row r="71" spans="1:10" ht="24.75" customHeight="1">
      <c r="A71" s="86" t="s">
        <v>42</v>
      </c>
      <c r="B71" s="87"/>
      <c r="C71" s="87"/>
      <c r="D71" s="87"/>
      <c r="E71" s="87"/>
      <c r="F71" s="87"/>
      <c r="G71" s="88"/>
      <c r="H71" s="28">
        <f>12*B5*I71</f>
        <v>1099.032</v>
      </c>
      <c r="I71" s="35">
        <v>0.2</v>
      </c>
      <c r="J71" s="35"/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25277.736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80" t="s">
        <v>46</v>
      </c>
      <c r="B74" s="81"/>
      <c r="C74" s="81"/>
      <c r="D74" s="82"/>
      <c r="E74" s="82"/>
      <c r="F74" s="82"/>
      <c r="G74" s="83"/>
      <c r="H74" s="4" t="s">
        <v>78</v>
      </c>
    </row>
    <row r="75" spans="1:8" ht="29.25" customHeight="1">
      <c r="A75" s="77" t="s">
        <v>67</v>
      </c>
      <c r="B75" s="78"/>
      <c r="C75" s="78"/>
      <c r="D75" s="78"/>
      <c r="E75" s="78"/>
      <c r="F75" s="78"/>
      <c r="G75" s="79"/>
      <c r="H75" s="28">
        <v>0</v>
      </c>
    </row>
    <row r="76" spans="1:8" ht="34.5" customHeight="1">
      <c r="A76" s="86" t="s">
        <v>64</v>
      </c>
      <c r="B76" s="87"/>
      <c r="C76" s="87"/>
      <c r="D76" s="87"/>
      <c r="E76" s="87"/>
      <c r="F76" s="87"/>
      <c r="G76" s="88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80" t="s">
        <v>47</v>
      </c>
      <c r="B79" s="81"/>
      <c r="C79" s="81"/>
      <c r="D79" s="82"/>
      <c r="E79" s="82"/>
      <c r="F79" s="82"/>
      <c r="G79" s="83"/>
      <c r="H79" s="4" t="s">
        <v>78</v>
      </c>
    </row>
    <row r="80" spans="1:8" ht="24.75" customHeight="1">
      <c r="A80" s="77" t="s">
        <v>50</v>
      </c>
      <c r="B80" s="78"/>
      <c r="C80" s="78"/>
      <c r="D80" s="78"/>
      <c r="E80" s="78"/>
      <c r="F80" s="78"/>
      <c r="G80" s="79"/>
      <c r="H80" s="28">
        <v>0</v>
      </c>
    </row>
    <row r="81" spans="1:8" ht="24.75" customHeight="1">
      <c r="A81" s="77" t="s">
        <v>51</v>
      </c>
      <c r="B81" s="78"/>
      <c r="C81" s="78"/>
      <c r="D81" s="78"/>
      <c r="E81" s="78"/>
      <c r="F81" s="78"/>
      <c r="G81" s="79"/>
      <c r="H81" s="28">
        <v>0</v>
      </c>
    </row>
    <row r="82" spans="1:8" ht="30" customHeight="1">
      <c r="A82" s="84" t="s">
        <v>79</v>
      </c>
      <c r="B82" s="90"/>
      <c r="C82" s="90"/>
      <c r="D82" s="90"/>
      <c r="E82" s="90"/>
      <c r="F82" s="90"/>
      <c r="G82" s="91"/>
      <c r="H82" s="28">
        <f>391.6</f>
        <v>391.6</v>
      </c>
    </row>
    <row r="83" spans="1:8" ht="24.75" customHeight="1">
      <c r="A83" s="86" t="s">
        <v>52</v>
      </c>
      <c r="B83" s="87"/>
      <c r="C83" s="87"/>
      <c r="D83" s="87"/>
      <c r="E83" s="87"/>
      <c r="F83" s="87"/>
      <c r="G83" s="88"/>
      <c r="H83" s="28">
        <v>0</v>
      </c>
    </row>
    <row r="84" spans="1:9" ht="61.5" customHeight="1">
      <c r="A84" s="84" t="s">
        <v>80</v>
      </c>
      <c r="B84" s="85"/>
      <c r="C84" s="85"/>
      <c r="D84" s="85"/>
      <c r="E84" s="85"/>
      <c r="F84" s="85"/>
      <c r="G84" s="89"/>
      <c r="H84" s="28">
        <f>558+156.6+734.4+208.2+208.2+362+324.6+770+82.2+198.11+371.1+396.6+216+352.6+697.5+348.75+244.8</f>
        <v>6229.660000000001</v>
      </c>
      <c r="I84" s="36">
        <v>1.28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6621.260000000001</v>
      </c>
    </row>
    <row r="86" spans="1:8" ht="6" customHeight="1">
      <c r="A86" s="6"/>
      <c r="B86" s="7"/>
      <c r="C86" s="7"/>
      <c r="D86" s="7"/>
      <c r="E86" s="7"/>
      <c r="F86" s="7"/>
      <c r="G86" s="7"/>
      <c r="H86" s="43"/>
    </row>
    <row r="87" spans="1:8" ht="12.75">
      <c r="A87" s="80" t="s">
        <v>81</v>
      </c>
      <c r="B87" s="81"/>
      <c r="C87" s="81"/>
      <c r="D87" s="82"/>
      <c r="E87" s="82"/>
      <c r="F87" s="82"/>
      <c r="G87" s="83"/>
      <c r="H87" s="4" t="s">
        <v>78</v>
      </c>
    </row>
    <row r="88" spans="1:8" ht="12.75">
      <c r="A88" s="77" t="s">
        <v>82</v>
      </c>
      <c r="B88" s="78"/>
      <c r="C88" s="78"/>
      <c r="D88" s="78"/>
      <c r="E88" s="78"/>
      <c r="F88" s="78"/>
      <c r="G88" s="79"/>
      <c r="H88" s="28">
        <v>770</v>
      </c>
    </row>
    <row r="89" spans="1:8" ht="12.75">
      <c r="A89" s="44"/>
      <c r="B89" s="45"/>
      <c r="C89" s="45"/>
      <c r="D89" s="45"/>
      <c r="E89" s="45"/>
      <c r="F89" s="45"/>
      <c r="G89" s="45"/>
      <c r="H89" s="29">
        <f>H88</f>
        <v>770</v>
      </c>
    </row>
    <row r="90" spans="1:8" ht="12.75">
      <c r="A90" s="44"/>
      <c r="B90" s="45"/>
      <c r="C90" s="45"/>
      <c r="D90" s="45"/>
      <c r="E90" s="45"/>
      <c r="F90" s="45"/>
      <c r="G90" s="45"/>
      <c r="H90" s="46"/>
    </row>
    <row r="91" ht="12.75">
      <c r="A91" t="s">
        <v>65</v>
      </c>
    </row>
  </sheetData>
  <sheetProtection/>
  <mergeCells count="50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41:G41"/>
    <mergeCell ref="A42:G42"/>
    <mergeCell ref="A65:G65"/>
    <mergeCell ref="A47:G47"/>
    <mergeCell ref="A26:G26"/>
    <mergeCell ref="A27:G27"/>
    <mergeCell ref="A28:G28"/>
    <mergeCell ref="A29:G29"/>
    <mergeCell ref="A87:G87"/>
    <mergeCell ref="A88:G88"/>
    <mergeCell ref="A31:G31"/>
    <mergeCell ref="A37:G37"/>
    <mergeCell ref="A35:G35"/>
    <mergeCell ref="A36:G36"/>
    <mergeCell ref="A32:G32"/>
    <mergeCell ref="A33:G33"/>
    <mergeCell ref="A44:G44"/>
    <mergeCell ref="A51:G51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2015-04-09T02:26:51Z</cp:lastPrinted>
  <dcterms:created xsi:type="dcterms:W3CDTF">2008-05-04T04:13:06Z</dcterms:created>
  <dcterms:modified xsi:type="dcterms:W3CDTF">2015-04-09T02:26:52Z</dcterms:modified>
  <cp:category/>
  <cp:version/>
  <cp:contentType/>
  <cp:contentStatus/>
</cp:coreProperties>
</file>