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<sst xmlns="http://schemas.openxmlformats.org/spreadsheetml/2006/main" count="466" uniqueCount="203">
  <si>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</si>
  <si>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</si>
  <si>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</si>
  <si>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</si>
  <si>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</si>
  <si>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</si>
  <si>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</si>
  <si>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</si>
  <si>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</si>
  <si>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</si>
  <si>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</si>
  <si>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</si>
  <si>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</si>
  <si>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</si>
  <si>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</si>
  <si>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</si>
  <si>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</si>
  <si>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</si>
  <si>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</si>
  <si>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</si>
  <si>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</si>
  <si>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</si>
  <si>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</si>
  <si>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</si>
  <si>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</si>
  <si>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</si>
  <si>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</si>
  <si>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</si>
  <si>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</si>
  <si>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</si>
  <si>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</si>
  <si>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</si>
  <si>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</si>
  <si>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</si>
  <si>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</si>
  <si>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</si>
  <si>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</si>
  <si>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</si>
  <si>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</si>
  <si>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</si>
  <si>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</si>
  <si>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</si>
  <si>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</si>
  <si>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</si>
  <si>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</si>
  <si>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</si>
  <si>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</si>
  <si>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</si>
  <si>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</si>
  <si>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</si>
  <si>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</si>
  <si>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</si>
  <si>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</si>
  <si>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</si>
  <si>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</si>
  <si>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</si>
  <si>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</si>
  <si>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</si>
  <si>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</si>
  <si>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</si>
  <si>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</si>
  <si>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</si>
  <si>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</si>
  <si>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</si>
  <si>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ул. Пролетарская,45</t>
  </si>
  <si>
    <t>31 шт.</t>
  </si>
  <si>
    <t>4,53 руб/кв.м/мес</t>
  </si>
  <si>
    <t>6,21 руб/кв.м/мес</t>
  </si>
  <si>
    <t>по содержанию и ремонту общего имущества в многоквартирном доме за период:  2013г.</t>
  </si>
  <si>
    <t>656,53</t>
  </si>
  <si>
    <t>56 чел.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</si>
  <si>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</si>
  <si>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</si>
  <si>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</si>
  <si>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</si>
  <si>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</si>
  <si>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</si>
  <si>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</t>
    </r>
    <r>
      <rPr>
        <b/>
        <sz val="8"/>
        <rFont val="Arial Cyr"/>
        <family val="0"/>
      </rPr>
      <t xml:space="preserve">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</si>
  <si>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-  </t>
    </r>
    <r>
      <rPr>
        <b/>
        <sz val="8"/>
        <rFont val="Arial Cyr"/>
        <family val="0"/>
      </rPr>
      <t>Ремонт полов в МОП- июль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 xml:space="preserve">, ноябрь  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-</t>
    </r>
    <r>
      <rPr>
        <b/>
        <sz val="8"/>
        <rFont val="Arial Cyr"/>
        <family val="0"/>
      </rPr>
      <t xml:space="preserve">Замена окна на кухне- сентябрь                                                                                                                                                                                      - Ремонт ХВС и установка сантехприборов в туалете    -октябрь, ноябрь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</si>
  <si>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 январь, Скол сосулек с кровли- апрель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</si>
  <si>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                                                                                                </t>
    </r>
    <r>
      <rPr>
        <b/>
        <sz val="8"/>
        <rFont val="Arial Cyr"/>
        <family val="0"/>
      </rPr>
      <t>Вывоз мусора  и веток с контейнерной площадки-  май,июль,август, сентябрь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</t>
    </r>
    <r>
      <rPr>
        <b/>
        <sz val="8"/>
        <rFont val="Arial Cyr"/>
        <family val="0"/>
      </rPr>
      <t xml:space="preserve">Скос травы - июнь                                                                                                                                                                                                      Очистка  придомовой  территории   от снега  - январь,февраль , декабрь                                                                                                                                      Проектные работы на капитальный ремонт кровли-28.09.2011 по договору № 11-241 от 04.07.2011,  на капитальный ремонт  системы отопления 11.08.2011    по договору № 11-241 от 04.07.2011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</si>
  <si>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</t>
    </r>
  </si>
  <si>
    <t>по содержанию и ремонту общего имущества в многоквартирном доме за период:  2014г.</t>
  </si>
  <si>
    <t>653,24</t>
  </si>
  <si>
    <t>53 чел.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</si>
  <si>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</si>
  <si>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</si>
  <si>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</si>
  <si>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</si>
  <si>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Начислено за 2014г.</t>
  </si>
  <si>
    <t>Оплачено  за 2014г.</t>
  </si>
  <si>
    <t>Затраты за 2014г.</t>
  </si>
  <si>
    <t>Итог на 31.12.2014г.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</si>
  <si>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</si>
  <si>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</si>
  <si>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</si>
  <si>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</si>
  <si>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</si>
  <si>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</si>
  <si>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</si>
  <si>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</si>
  <si>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</si>
  <si>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</si>
  <si>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</si>
  <si>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</si>
  <si>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</si>
  <si>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</si>
  <si>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</si>
  <si>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</si>
  <si>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</si>
  <si>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</si>
  <si>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</si>
  <si>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</si>
  <si>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</si>
  <si>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</si>
  <si>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</si>
  <si>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</si>
  <si>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</si>
  <si>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15.06.14</t>
  </si>
  <si>
    <t>14:00</t>
  </si>
  <si>
    <t>15:00</t>
  </si>
  <si>
    <t>Скос травы на придомовой территории на площади 90 кв.м.</t>
  </si>
  <si>
    <t>Бензин - 0,6л/час.</t>
  </si>
  <si>
    <t>мн.дом</t>
  </si>
  <si>
    <t/>
  </si>
  <si>
    <t>ул.Пролетарская,45</t>
  </si>
  <si>
    <t>Содержание общего имущества</t>
  </si>
  <si>
    <t>СОИ (работы)</t>
  </si>
  <si>
    <t>Сезонные работы</t>
  </si>
  <si>
    <t>17.06.14</t>
  </si>
  <si>
    <t>13:00</t>
  </si>
  <si>
    <t>Ремонт проводки в щитке.</t>
  </si>
  <si>
    <t>квартира</t>
  </si>
  <si>
    <t>Техобслуживание (плат. работы)</t>
  </si>
  <si>
    <t>Техобслуживание (вид) пл.раб.</t>
  </si>
  <si>
    <t>Техобслуживание (платные работы)</t>
  </si>
  <si>
    <t>14.02.14</t>
  </si>
  <si>
    <t>11:00</t>
  </si>
  <si>
    <t>12:00</t>
  </si>
  <si>
    <t>Осмотр выполнен,акт составлен.</t>
  </si>
  <si>
    <t>Технический надзор</t>
  </si>
  <si>
    <t>21.03.14</t>
  </si>
  <si>
    <t>16:00</t>
  </si>
  <si>
    <t>17:00</t>
  </si>
  <si>
    <t>Очистка придомовой территории от снега.</t>
  </si>
  <si>
    <t>Спецтехника: фронтальный погрузчик - 1 ед. 1400 руб/час.</t>
  </si>
  <si>
    <t>07.04.14</t>
  </si>
  <si>
    <t>Консультация жильцов по  высокому ОДН.</t>
  </si>
  <si>
    <t>СОИ (системы)</t>
  </si>
  <si>
    <t>Электроснабжение</t>
  </si>
  <si>
    <t>03.04.14</t>
  </si>
  <si>
    <t>09:00</t>
  </si>
  <si>
    <t>10:00</t>
  </si>
  <si>
    <t>Замена патрона,лампы, перерасключение 2-х выключателей на один.</t>
  </si>
  <si>
    <t>Патрон - 1 шт., лампа 60 вт - 1 шт.</t>
  </si>
  <si>
    <t>10.04.14</t>
  </si>
  <si>
    <t>11:30</t>
  </si>
  <si>
    <t>Установка нового сифона в МОП.</t>
  </si>
  <si>
    <t>Сифон  - 1 шт.</t>
  </si>
  <si>
    <t>Водопровод и канализация, горячее водоснабжение</t>
  </si>
  <si>
    <t>Консультация жильцу в связи с начислением высокого ОДН.</t>
  </si>
  <si>
    <t>11.04.14</t>
  </si>
  <si>
    <t>Прочистка канализации Д 100 мм - 60 м/п.</t>
  </si>
  <si>
    <t>05.03.14</t>
  </si>
  <si>
    <t>Замена ламп, патрона.</t>
  </si>
  <si>
    <t>Патрон - 1 шт., лампы 60 вт - 3 шт.</t>
  </si>
  <si>
    <t>Окос травы - 100 кв.м</t>
  </si>
  <si>
    <t>бензин - 0,6 л/час</t>
  </si>
  <si>
    <t>18.12.14</t>
  </si>
  <si>
    <t>10:30</t>
  </si>
  <si>
    <t>Сброс снежных навесов с кровли ж/д - 30 м/п.</t>
  </si>
  <si>
    <t>Крыши и водосточные системы</t>
  </si>
  <si>
    <t>01.08.14</t>
  </si>
  <si>
    <t>08:00</t>
  </si>
  <si>
    <t>бензин - 0,6л/час.</t>
  </si>
  <si>
    <t>30.09.14</t>
  </si>
  <si>
    <t>Перезапуск СО - 4 стояка.</t>
  </si>
  <si>
    <t>Центральное отопление</t>
  </si>
  <si>
    <t>16.10.14</t>
  </si>
  <si>
    <t>Подключено верно.</t>
  </si>
  <si>
    <t>29.10.14</t>
  </si>
  <si>
    <t>Замена лампы.</t>
  </si>
  <si>
    <t>Лампа 60 вт - 1 шт.</t>
  </si>
  <si>
    <t>31.10.14</t>
  </si>
  <si>
    <t>Очистка территории КП от мусора - 3 часа, очистка придомовой территории - 2 часа.</t>
  </si>
  <si>
    <t>Спецтехника: а/м КАМАЗ - 1 шт. фронтальный погрузчик - 1 шт.</t>
  </si>
  <si>
    <t>Санитарная очистка придомовой территории</t>
  </si>
  <si>
    <t>Подключение верное.</t>
  </si>
  <si>
    <t>12.11.14</t>
  </si>
  <si>
    <t>Составлен акт.</t>
  </si>
  <si>
    <t>05.12.14</t>
  </si>
  <si>
    <t>Спецтехника: фронтальный погрузчик - 1300 руб/час, раб. 220 руб/час х 2 =440 руб.</t>
  </si>
  <si>
    <t>пр.ед.изм.</t>
  </si>
  <si>
    <t>Составлен акт осмотра.</t>
  </si>
  <si>
    <t>30.06.14</t>
  </si>
  <si>
    <t>Вырубка поросли с придомовой территории - 30 кв.м.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</si>
  <si>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  </t>
    </r>
    <r>
      <rPr>
        <b/>
        <sz val="8"/>
        <rFont val="Arial Cyr"/>
        <family val="0"/>
      </rPr>
      <t xml:space="preserve">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</si>
  <si>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</si>
  <si>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</si>
  <si>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t>очистка КП</t>
  </si>
  <si>
    <t>очистка КП, ликвид несанкц свалки</t>
  </si>
  <si>
    <t>1260,5+1857,6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</si>
  <si>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Скос травы  (июнь, август). Вырубка поросли ( июнь). Прочистка системы канализации (апрель). Очитстка контейнерной площадки от мусора, ликвидация свалки  (апрель, июль, октябрь)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</si>
</sst>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31" borderId="0" xfId="53" applyFill="1" applyAlignment="1">
      <alignment/>
      <protection/>
    </xf>
    <xf numFmtId="0" fontId="0" fillId="31" borderId="0" xfId="0" applyFill="1" applyAlignment="1">
      <alignment/>
    </xf>
    <xf numFmtId="0" fontId="3" fillId="20" borderId="0" xfId="0" applyFont="1" applyFill="1" applyAlignment="1">
      <alignment/>
    </xf>
    <xf numFmtId="14" fontId="2" fillId="20" borderId="0" xfId="0" applyNumberFormat="1" applyFont="1" applyFill="1" applyAlignment="1">
      <alignment/>
    </xf>
    <xf numFmtId="14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8"/>
  <sheetViews>
    <sheetView tabSelected="1" workbookViewId="0" topLeftCell="A1">
      <selection activeCell="A51" sqref="A51:G51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27.25390625" style="33" customWidth="1"/>
  </cols>
  <sheetData>
    <row r="1" spans="1:9" ht="15.75">
      <c r="A1" s="89" t="s">
        <v>63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82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83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89</v>
      </c>
      <c r="B15" s="20">
        <f>17166.84+35510.28</f>
        <v>52677.119999999995</v>
      </c>
      <c r="C15" s="20">
        <v>48679.5</v>
      </c>
      <c r="D15" s="20">
        <f>SUM(B15:C15)</f>
        <v>101356.62</v>
      </c>
      <c r="E15" s="1"/>
      <c r="F15" s="1"/>
      <c r="G15" s="1"/>
      <c r="H15" s="1"/>
    </row>
    <row r="16" spans="1:8" ht="12.75">
      <c r="A16" s="5" t="s">
        <v>90</v>
      </c>
      <c r="B16" s="20">
        <f>12192.09+29723.36</f>
        <v>41915.45</v>
      </c>
      <c r="C16" s="20">
        <v>37275.92</v>
      </c>
      <c r="D16" s="20">
        <f>SUM(B16:C16)</f>
        <v>79191.37</v>
      </c>
      <c r="E16" s="1"/>
      <c r="F16" s="1"/>
      <c r="G16" s="1"/>
      <c r="H16" s="1"/>
    </row>
    <row r="17" spans="1:8" ht="12.75">
      <c r="A17" s="5" t="s">
        <v>91</v>
      </c>
      <c r="B17" s="41">
        <f>H49+H56+H61</f>
        <v>50284.8144</v>
      </c>
      <c r="C17" s="41">
        <f>H72+H85+H77</f>
        <v>46801.8304</v>
      </c>
      <c r="D17" s="41">
        <f>SUM(B17:C17)</f>
        <v>97086.64480000001</v>
      </c>
      <c r="E17" s="1"/>
      <c r="F17" s="1"/>
      <c r="G17" s="1"/>
      <c r="H17" s="1"/>
    </row>
    <row r="18" spans="1:8" ht="12.75">
      <c r="A18" s="5" t="s">
        <v>92</v>
      </c>
      <c r="B18" s="38">
        <f>B16-B17</f>
        <v>-8369.364400000006</v>
      </c>
      <c r="C18" s="38">
        <f>C16-C17</f>
        <v>-9525.9104</v>
      </c>
      <c r="D18" s="38">
        <f>D16-D17</f>
        <v>-17895.274800000014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85</v>
      </c>
      <c r="D20" s="36">
        <f>D18</f>
        <v>-17895.274800000014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86</v>
      </c>
      <c r="D22" s="36">
        <v>-273615.05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87</v>
      </c>
      <c r="D24" s="36">
        <f>D20+D22</f>
        <v>-291510.3248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6" t="s">
        <v>61</v>
      </c>
      <c r="B26" s="97"/>
      <c r="C26" s="97"/>
      <c r="D26" s="97"/>
      <c r="E26" s="97"/>
      <c r="F26" s="97"/>
      <c r="G26" s="9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4.13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93" t="s">
        <v>18</v>
      </c>
      <c r="B30" s="94"/>
      <c r="C30" s="94"/>
      <c r="D30" s="94"/>
      <c r="E30" s="94"/>
      <c r="F30" s="94"/>
      <c r="G30" s="95"/>
      <c r="H30" s="27">
        <f>SUM(H27:H29)</f>
        <v>6.720000000000001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3.93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2.28</v>
      </c>
    </row>
    <row r="35" spans="1:8" ht="12.75" customHeight="1">
      <c r="A35" s="93" t="s">
        <v>19</v>
      </c>
      <c r="B35" s="94"/>
      <c r="C35" s="94"/>
      <c r="D35" s="94"/>
      <c r="E35" s="94"/>
      <c r="F35" s="94"/>
      <c r="G35" s="95"/>
      <c r="H35" s="27">
        <f>SUM(H32:H34)</f>
        <v>6.21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93" t="s">
        <v>28</v>
      </c>
      <c r="B37" s="94"/>
      <c r="C37" s="94"/>
      <c r="D37" s="94"/>
      <c r="E37" s="94"/>
      <c r="F37" s="94"/>
      <c r="G37" s="95"/>
      <c r="H37" s="27">
        <f>H30+H35</f>
        <v>12.93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59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88</v>
      </c>
    </row>
    <row r="42" spans="1:9" ht="49.5" customHeight="1">
      <c r="A42" s="72" t="s">
        <v>30</v>
      </c>
      <c r="B42" s="73"/>
      <c r="C42" s="73"/>
      <c r="D42" s="73"/>
      <c r="E42" s="73"/>
      <c r="F42" s="73"/>
      <c r="G42" s="74"/>
      <c r="H42" s="28">
        <f>12*B5*I42</f>
        <v>15756.148799999999</v>
      </c>
      <c r="I42" s="35">
        <v>2.01</v>
      </c>
    </row>
    <row r="43" spans="1:9" ht="37.5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4938.4944000000005</v>
      </c>
      <c r="I43" s="35">
        <v>0.63</v>
      </c>
    </row>
    <row r="44" spans="1:9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>12*B5*I44</f>
        <v>2665.2192000000005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2665.2192000000005</v>
      </c>
      <c r="I45" s="35">
        <v>0.34</v>
      </c>
    </row>
    <row r="46" spans="1:9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>12*B5*I46</f>
        <v>1410.9984</v>
      </c>
      <c r="I46" s="35">
        <v>0.18</v>
      </c>
    </row>
    <row r="47" spans="1:9" ht="48.75" customHeight="1">
      <c r="A47" s="72" t="s">
        <v>36</v>
      </c>
      <c r="B47" s="73"/>
      <c r="C47" s="73"/>
      <c r="D47" s="73"/>
      <c r="E47" s="73"/>
      <c r="F47" s="73"/>
      <c r="G47" s="74"/>
      <c r="H47" s="28">
        <f>12*B5*I47</f>
        <v>3292.3296</v>
      </c>
      <c r="I47" s="35">
        <v>0.42</v>
      </c>
    </row>
    <row r="48" spans="1:9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1646.1648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32374.574399999998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88</v>
      </c>
    </row>
    <row r="52" spans="1:9" ht="24.75" customHeight="1">
      <c r="A52" s="72" t="s">
        <v>198</v>
      </c>
      <c r="B52" s="73"/>
      <c r="C52" s="73"/>
      <c r="D52" s="73"/>
      <c r="E52" s="73"/>
      <c r="F52" s="73"/>
      <c r="G52" s="74"/>
      <c r="H52" s="28">
        <v>743.4</v>
      </c>
      <c r="I52" s="35">
        <v>0.4</v>
      </c>
    </row>
    <row r="53" spans="1:8" ht="24.75" customHeight="1">
      <c r="A53" s="79" t="s">
        <v>53</v>
      </c>
      <c r="B53" s="80"/>
      <c r="C53" s="80"/>
      <c r="D53" s="80"/>
      <c r="E53" s="80"/>
      <c r="F53" s="80"/>
      <c r="G53" s="81"/>
      <c r="H53" s="28">
        <f>8*426.3*I53</f>
        <v>0</v>
      </c>
    </row>
    <row r="54" spans="1:8" ht="24.75" customHeight="1">
      <c r="A54" s="79" t="s">
        <v>54</v>
      </c>
      <c r="B54" s="80"/>
      <c r="C54" s="80"/>
      <c r="D54" s="80"/>
      <c r="E54" s="80"/>
      <c r="F54" s="80"/>
      <c r="G54" s="81"/>
      <c r="H54" s="28">
        <f>8*426.3*I54</f>
        <v>0</v>
      </c>
    </row>
    <row r="55" spans="1:8" ht="36" customHeight="1">
      <c r="A55" s="79" t="s">
        <v>55</v>
      </c>
      <c r="B55" s="80"/>
      <c r="C55" s="80"/>
      <c r="D55" s="80"/>
      <c r="E55" s="80"/>
      <c r="F55" s="80"/>
      <c r="G55" s="81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743.4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88</v>
      </c>
    </row>
    <row r="59" spans="1:9" ht="12.75" customHeight="1">
      <c r="A59" s="72" t="s">
        <v>44</v>
      </c>
      <c r="B59" s="73"/>
      <c r="C59" s="73"/>
      <c r="D59" s="73"/>
      <c r="E59" s="73"/>
      <c r="F59" s="73"/>
      <c r="G59" s="74"/>
      <c r="H59" s="28">
        <v>17166.84</v>
      </c>
      <c r="I59" s="35">
        <v>2.19</v>
      </c>
    </row>
    <row r="60" spans="1:8" ht="24" customHeight="1">
      <c r="A60" s="72" t="s">
        <v>49</v>
      </c>
      <c r="B60" s="73"/>
      <c r="C60" s="73"/>
      <c r="D60" s="73"/>
      <c r="E60" s="73"/>
      <c r="F60" s="73"/>
      <c r="G60" s="7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17166.84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60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88</v>
      </c>
    </row>
    <row r="66" spans="1:9" ht="36.75" customHeight="1">
      <c r="A66" s="72" t="s">
        <v>38</v>
      </c>
      <c r="B66" s="73"/>
      <c r="C66" s="73"/>
      <c r="D66" s="73"/>
      <c r="E66" s="73"/>
      <c r="F66" s="73"/>
      <c r="G66" s="74"/>
      <c r="H66" s="28">
        <f>12*B5*I66</f>
        <v>8544.379200000001</v>
      </c>
      <c r="I66" s="35">
        <v>1.09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7054.992</v>
      </c>
      <c r="I67" s="35">
        <v>0.9</v>
      </c>
    </row>
    <row r="68" spans="1:9" ht="36.75" customHeight="1">
      <c r="A68" s="72" t="s">
        <v>48</v>
      </c>
      <c r="B68" s="73"/>
      <c r="C68" s="73"/>
      <c r="D68" s="73"/>
      <c r="E68" s="73"/>
      <c r="F68" s="73"/>
      <c r="G68" s="74"/>
      <c r="H68" s="28">
        <f>12*B5*I68</f>
        <v>9876.988800000001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1881.3311999999999</v>
      </c>
      <c r="I69" s="35">
        <v>0.24</v>
      </c>
    </row>
    <row r="70" spans="1:9" ht="25.5" customHeight="1">
      <c r="A70" s="72" t="s">
        <v>41</v>
      </c>
      <c r="B70" s="73"/>
      <c r="C70" s="73"/>
      <c r="D70" s="73"/>
      <c r="E70" s="73"/>
      <c r="F70" s="73"/>
      <c r="G70" s="74"/>
      <c r="H70" s="28">
        <f>B5*I70*12</f>
        <v>3449.1072000000004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1175.8319999999999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31982.6304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88</v>
      </c>
    </row>
    <row r="75" spans="1:8" ht="25.5" customHeight="1">
      <c r="A75" s="72" t="s">
        <v>197</v>
      </c>
      <c r="B75" s="73"/>
      <c r="C75" s="73"/>
      <c r="D75" s="73"/>
      <c r="E75" s="73"/>
      <c r="F75" s="73"/>
      <c r="G75" s="74"/>
      <c r="H75" s="28">
        <v>0</v>
      </c>
    </row>
    <row r="76" spans="1:8" ht="34.5" customHeight="1">
      <c r="A76" s="79" t="s">
        <v>52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88</v>
      </c>
    </row>
    <row r="80" spans="1:8" ht="24.75" customHeight="1">
      <c r="A80" s="72" t="s">
        <v>81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72" t="s">
        <v>50</v>
      </c>
      <c r="B81" s="73"/>
      <c r="C81" s="73"/>
      <c r="D81" s="73"/>
      <c r="E81" s="73"/>
      <c r="F81" s="73"/>
      <c r="G81" s="74"/>
      <c r="H81" s="28">
        <v>1740</v>
      </c>
    </row>
    <row r="82" spans="1:8" ht="24" customHeight="1">
      <c r="A82" s="82" t="s">
        <v>196</v>
      </c>
      <c r="B82" s="83"/>
      <c r="C82" s="83"/>
      <c r="D82" s="83"/>
      <c r="E82" s="83"/>
      <c r="F82" s="83"/>
      <c r="G82" s="84"/>
      <c r="H82" s="43">
        <v>0</v>
      </c>
    </row>
    <row r="83" spans="1:8" ht="24.75" customHeight="1">
      <c r="A83" s="79" t="s">
        <v>51</v>
      </c>
      <c r="B83" s="80"/>
      <c r="C83" s="80"/>
      <c r="D83" s="80"/>
      <c r="E83" s="80"/>
      <c r="F83" s="80"/>
      <c r="G83" s="81"/>
      <c r="H83" s="28">
        <v>0</v>
      </c>
    </row>
    <row r="84" spans="1:9" ht="49.5" customHeight="1">
      <c r="A84" s="82" t="s">
        <v>202</v>
      </c>
      <c r="B84" s="83"/>
      <c r="C84" s="83"/>
      <c r="D84" s="83"/>
      <c r="E84" s="83"/>
      <c r="F84" s="83"/>
      <c r="G84" s="84"/>
      <c r="H84" s="28">
        <f>1705+880+1920+3118.1+668+668+1002+1260.5+1857.6</f>
        <v>13079.2</v>
      </c>
      <c r="I84" s="39">
        <v>2.28</v>
      </c>
    </row>
    <row r="85" spans="1:8" ht="12.75">
      <c r="A85" s="40"/>
      <c r="B85" s="7"/>
      <c r="C85" s="7"/>
      <c r="D85" s="7"/>
      <c r="E85" s="7"/>
      <c r="F85" s="7"/>
      <c r="G85" s="7"/>
      <c r="H85" s="29">
        <f>H80+H81+H82+H83+H84</f>
        <v>14819.2</v>
      </c>
    </row>
    <row r="86" ht="12.75">
      <c r="H86" s="33"/>
    </row>
    <row r="87" ht="12.75">
      <c r="A87" t="s">
        <v>62</v>
      </c>
    </row>
    <row r="91" spans="1:25" ht="12.75">
      <c r="A91" s="42" t="s">
        <v>93</v>
      </c>
      <c r="B91" s="42" t="s">
        <v>94</v>
      </c>
      <c r="C91" s="42" t="s">
        <v>95</v>
      </c>
      <c r="D91" s="42" t="s">
        <v>96</v>
      </c>
      <c r="E91" s="42" t="s">
        <v>97</v>
      </c>
      <c r="F91" s="42" t="s">
        <v>98</v>
      </c>
      <c r="G91" s="42" t="s">
        <v>99</v>
      </c>
      <c r="H91" s="42" t="s">
        <v>100</v>
      </c>
      <c r="I91" s="42" t="s">
        <v>101</v>
      </c>
      <c r="J91" s="42" t="s">
        <v>102</v>
      </c>
      <c r="K91" s="42" t="s">
        <v>103</v>
      </c>
      <c r="L91" s="42" t="s">
        <v>104</v>
      </c>
      <c r="M91" s="42" t="s">
        <v>105</v>
      </c>
      <c r="N91" s="42" t="s">
        <v>106</v>
      </c>
      <c r="O91" s="42" t="s">
        <v>107</v>
      </c>
      <c r="P91" s="42" t="s">
        <v>108</v>
      </c>
      <c r="Q91" s="42" t="s">
        <v>109</v>
      </c>
      <c r="R91" s="42" t="s">
        <v>110</v>
      </c>
      <c r="S91" s="42" t="s">
        <v>111</v>
      </c>
      <c r="T91" s="42" t="s">
        <v>112</v>
      </c>
      <c r="U91" s="42" t="s">
        <v>113</v>
      </c>
      <c r="V91" s="42" t="s">
        <v>114</v>
      </c>
      <c r="W91" s="42" t="s">
        <v>115</v>
      </c>
      <c r="X91" s="42" t="s">
        <v>116</v>
      </c>
      <c r="Y91" s="42" t="s">
        <v>117</v>
      </c>
    </row>
    <row r="92" spans="1:25" s="53" customFormat="1" ht="12.75">
      <c r="A92" s="49">
        <v>5122</v>
      </c>
      <c r="B92" s="49" t="b">
        <v>0</v>
      </c>
      <c r="C92" s="49">
        <v>5029</v>
      </c>
      <c r="D92" s="50" t="s">
        <v>118</v>
      </c>
      <c r="E92" s="50" t="s">
        <v>119</v>
      </c>
      <c r="F92" s="50" t="s">
        <v>120</v>
      </c>
      <c r="G92" s="49">
        <v>1</v>
      </c>
      <c r="H92" s="49">
        <v>2</v>
      </c>
      <c r="I92" s="50" t="s">
        <v>121</v>
      </c>
      <c r="J92" s="50" t="s">
        <v>122</v>
      </c>
      <c r="K92" s="49">
        <v>1</v>
      </c>
      <c r="L92" s="50" t="s">
        <v>123</v>
      </c>
      <c r="M92" s="50" t="s">
        <v>124</v>
      </c>
      <c r="N92" s="51">
        <v>362</v>
      </c>
      <c r="O92" s="52"/>
      <c r="P92" s="52"/>
      <c r="Q92" s="52"/>
      <c r="R92" s="49" t="b">
        <v>1</v>
      </c>
      <c r="S92" s="50" t="s">
        <v>125</v>
      </c>
      <c r="T92" s="50" t="s">
        <v>124</v>
      </c>
      <c r="U92" s="50" t="s">
        <v>126</v>
      </c>
      <c r="V92" s="50" t="s">
        <v>127</v>
      </c>
      <c r="W92" s="50" t="s">
        <v>128</v>
      </c>
      <c r="X92" s="49" t="b">
        <v>0</v>
      </c>
      <c r="Y92" s="49" t="b">
        <v>0</v>
      </c>
    </row>
    <row r="93" spans="1:25" s="48" customFormat="1" ht="12.75">
      <c r="A93" s="44">
        <v>5009</v>
      </c>
      <c r="B93" s="44" t="b">
        <v>0</v>
      </c>
      <c r="C93" s="44">
        <v>4916</v>
      </c>
      <c r="D93" s="45" t="s">
        <v>129</v>
      </c>
      <c r="E93" s="45" t="s">
        <v>130</v>
      </c>
      <c r="F93" s="45" t="s">
        <v>119</v>
      </c>
      <c r="G93" s="44">
        <v>1</v>
      </c>
      <c r="H93" s="44">
        <v>1</v>
      </c>
      <c r="I93" s="45" t="s">
        <v>131</v>
      </c>
      <c r="J93" s="45" t="s">
        <v>124</v>
      </c>
      <c r="K93" s="44">
        <v>1</v>
      </c>
      <c r="L93" s="45" t="s">
        <v>132</v>
      </c>
      <c r="M93" s="45" t="s">
        <v>124</v>
      </c>
      <c r="N93" s="46"/>
      <c r="O93" s="47">
        <v>300</v>
      </c>
      <c r="P93" s="46"/>
      <c r="Q93" s="46"/>
      <c r="R93" s="44" t="b">
        <v>1</v>
      </c>
      <c r="S93" s="45" t="s">
        <v>125</v>
      </c>
      <c r="T93" s="45" t="s">
        <v>124</v>
      </c>
      <c r="U93" s="45" t="s">
        <v>133</v>
      </c>
      <c r="V93" s="45" t="s">
        <v>134</v>
      </c>
      <c r="W93" s="45" t="s">
        <v>135</v>
      </c>
      <c r="X93" s="44" t="b">
        <v>0</v>
      </c>
      <c r="Y93" s="44" t="b">
        <v>0</v>
      </c>
    </row>
    <row r="94" spans="1:25" s="48" customFormat="1" ht="12.75">
      <c r="A94" s="44">
        <v>4503</v>
      </c>
      <c r="B94" s="44" t="b">
        <v>0</v>
      </c>
      <c r="C94" s="44">
        <v>4416</v>
      </c>
      <c r="D94" s="45" t="s">
        <v>136</v>
      </c>
      <c r="E94" s="45" t="s">
        <v>137</v>
      </c>
      <c r="F94" s="45" t="s">
        <v>138</v>
      </c>
      <c r="G94" s="44">
        <v>1</v>
      </c>
      <c r="H94" s="44">
        <v>1</v>
      </c>
      <c r="I94" s="45" t="s">
        <v>139</v>
      </c>
      <c r="J94" s="45" t="s">
        <v>124</v>
      </c>
      <c r="K94" s="44">
        <v>1</v>
      </c>
      <c r="L94" s="45" t="s">
        <v>132</v>
      </c>
      <c r="M94" s="45" t="s">
        <v>124</v>
      </c>
      <c r="N94" s="47">
        <v>260</v>
      </c>
      <c r="O94" s="46"/>
      <c r="P94" s="46"/>
      <c r="Q94" s="46"/>
      <c r="R94" s="44" t="b">
        <v>1</v>
      </c>
      <c r="S94" s="45" t="s">
        <v>125</v>
      </c>
      <c r="T94" s="45" t="s">
        <v>124</v>
      </c>
      <c r="U94" s="45" t="s">
        <v>126</v>
      </c>
      <c r="V94" s="45" t="s">
        <v>127</v>
      </c>
      <c r="W94" s="45" t="s">
        <v>140</v>
      </c>
      <c r="X94" s="44" t="b">
        <v>0</v>
      </c>
      <c r="Y94" s="44" t="b">
        <v>0</v>
      </c>
    </row>
    <row r="95" spans="1:25" s="58" customFormat="1" ht="12.75">
      <c r="A95" s="54">
        <v>4732</v>
      </c>
      <c r="B95" s="54" t="b">
        <v>0</v>
      </c>
      <c r="C95" s="54">
        <v>4641</v>
      </c>
      <c r="D95" s="55" t="s">
        <v>141</v>
      </c>
      <c r="E95" s="55" t="s">
        <v>142</v>
      </c>
      <c r="F95" s="55" t="s">
        <v>143</v>
      </c>
      <c r="G95" s="54">
        <v>1</v>
      </c>
      <c r="H95" s="54">
        <v>1</v>
      </c>
      <c r="I95" s="55" t="s">
        <v>144</v>
      </c>
      <c r="J95" s="55" t="s">
        <v>145</v>
      </c>
      <c r="K95" s="54">
        <v>1</v>
      </c>
      <c r="L95" s="55" t="s">
        <v>123</v>
      </c>
      <c r="M95" s="55" t="s">
        <v>124</v>
      </c>
      <c r="N95" s="56">
        <v>1620</v>
      </c>
      <c r="O95" s="57"/>
      <c r="P95" s="57"/>
      <c r="Q95" s="57"/>
      <c r="R95" s="54" t="b">
        <v>1</v>
      </c>
      <c r="S95" s="55" t="s">
        <v>125</v>
      </c>
      <c r="T95" s="55" t="s">
        <v>124</v>
      </c>
      <c r="U95" s="55" t="s">
        <v>126</v>
      </c>
      <c r="V95" s="55" t="s">
        <v>127</v>
      </c>
      <c r="W95" s="55" t="s">
        <v>128</v>
      </c>
      <c r="X95" s="54" t="b">
        <v>0</v>
      </c>
      <c r="Y95" s="54" t="b">
        <v>0</v>
      </c>
    </row>
    <row r="96" spans="1:25" s="48" customFormat="1" ht="12.75">
      <c r="A96" s="44">
        <v>4780</v>
      </c>
      <c r="B96" s="44" t="b">
        <v>0</v>
      </c>
      <c r="C96" s="44">
        <v>4689</v>
      </c>
      <c r="D96" s="45" t="s">
        <v>146</v>
      </c>
      <c r="E96" s="45" t="s">
        <v>142</v>
      </c>
      <c r="F96" s="45" t="s">
        <v>143</v>
      </c>
      <c r="G96" s="44">
        <v>1</v>
      </c>
      <c r="H96" s="44">
        <v>1</v>
      </c>
      <c r="I96" s="45" t="s">
        <v>147</v>
      </c>
      <c r="J96" s="45" t="s">
        <v>124</v>
      </c>
      <c r="K96" s="44">
        <v>1</v>
      </c>
      <c r="L96" s="45" t="s">
        <v>132</v>
      </c>
      <c r="M96" s="45" t="s">
        <v>124</v>
      </c>
      <c r="N96" s="47">
        <v>260</v>
      </c>
      <c r="O96" s="46"/>
      <c r="P96" s="46"/>
      <c r="Q96" s="46"/>
      <c r="R96" s="44" t="b">
        <v>1</v>
      </c>
      <c r="S96" s="45" t="s">
        <v>125</v>
      </c>
      <c r="T96" s="45" t="s">
        <v>124</v>
      </c>
      <c r="U96" s="45" t="s">
        <v>126</v>
      </c>
      <c r="V96" s="45" t="s">
        <v>148</v>
      </c>
      <c r="W96" s="45" t="s">
        <v>149</v>
      </c>
      <c r="X96" s="44" t="b">
        <v>0</v>
      </c>
      <c r="Y96" s="44" t="b">
        <v>0</v>
      </c>
    </row>
    <row r="97" spans="1:25" s="48" customFormat="1" ht="12.75">
      <c r="A97" s="44">
        <v>4806</v>
      </c>
      <c r="B97" s="44" t="b">
        <v>0</v>
      </c>
      <c r="C97" s="44">
        <v>4715</v>
      </c>
      <c r="D97" s="45" t="s">
        <v>150</v>
      </c>
      <c r="E97" s="45" t="s">
        <v>151</v>
      </c>
      <c r="F97" s="45" t="s">
        <v>152</v>
      </c>
      <c r="G97" s="44">
        <v>1</v>
      </c>
      <c r="H97" s="44">
        <v>1</v>
      </c>
      <c r="I97" s="45" t="s">
        <v>153</v>
      </c>
      <c r="J97" s="45" t="s">
        <v>154</v>
      </c>
      <c r="K97" s="44">
        <v>1</v>
      </c>
      <c r="L97" s="45" t="s">
        <v>123</v>
      </c>
      <c r="M97" s="45" t="s">
        <v>124</v>
      </c>
      <c r="N97" s="47">
        <v>380</v>
      </c>
      <c r="O97" s="46"/>
      <c r="P97" s="46"/>
      <c r="Q97" s="46"/>
      <c r="R97" s="44" t="b">
        <v>1</v>
      </c>
      <c r="S97" s="45" t="s">
        <v>125</v>
      </c>
      <c r="T97" s="45" t="s">
        <v>124</v>
      </c>
      <c r="U97" s="45" t="s">
        <v>126</v>
      </c>
      <c r="V97" s="45" t="s">
        <v>148</v>
      </c>
      <c r="W97" s="45" t="s">
        <v>149</v>
      </c>
      <c r="X97" s="44" t="b">
        <v>0</v>
      </c>
      <c r="Y97" s="44" t="b">
        <v>0</v>
      </c>
    </row>
    <row r="98" spans="1:25" s="48" customFormat="1" ht="12.75">
      <c r="A98" s="44">
        <v>4807</v>
      </c>
      <c r="B98" s="44" t="b">
        <v>0</v>
      </c>
      <c r="C98" s="44">
        <v>4716</v>
      </c>
      <c r="D98" s="45" t="s">
        <v>155</v>
      </c>
      <c r="E98" s="45" t="s">
        <v>152</v>
      </c>
      <c r="F98" s="45" t="s">
        <v>156</v>
      </c>
      <c r="G98" s="44">
        <v>1</v>
      </c>
      <c r="H98" s="44">
        <v>2</v>
      </c>
      <c r="I98" s="45" t="s">
        <v>157</v>
      </c>
      <c r="J98" s="45" t="s">
        <v>158</v>
      </c>
      <c r="K98" s="44">
        <v>1</v>
      </c>
      <c r="L98" s="45" t="s">
        <v>123</v>
      </c>
      <c r="M98" s="45" t="s">
        <v>124</v>
      </c>
      <c r="N98" s="47">
        <v>634</v>
      </c>
      <c r="O98" s="46"/>
      <c r="P98" s="46"/>
      <c r="Q98" s="46"/>
      <c r="R98" s="44" t="b">
        <v>1</v>
      </c>
      <c r="S98" s="45" t="s">
        <v>125</v>
      </c>
      <c r="T98" s="45" t="s">
        <v>124</v>
      </c>
      <c r="U98" s="45" t="s">
        <v>126</v>
      </c>
      <c r="V98" s="45" t="s">
        <v>148</v>
      </c>
      <c r="W98" s="45" t="s">
        <v>159</v>
      </c>
      <c r="X98" s="44" t="b">
        <v>0</v>
      </c>
      <c r="Y98" s="44" t="b">
        <v>0</v>
      </c>
    </row>
    <row r="99" spans="1:25" s="48" customFormat="1" ht="12.75">
      <c r="A99" s="44">
        <v>4826</v>
      </c>
      <c r="B99" s="44" t="b">
        <v>0</v>
      </c>
      <c r="C99" s="44">
        <v>4735</v>
      </c>
      <c r="D99" s="45" t="s">
        <v>155</v>
      </c>
      <c r="E99" s="45" t="s">
        <v>119</v>
      </c>
      <c r="F99" s="45" t="s">
        <v>120</v>
      </c>
      <c r="G99" s="44">
        <v>1</v>
      </c>
      <c r="H99" s="44">
        <v>1</v>
      </c>
      <c r="I99" s="45" t="s">
        <v>160</v>
      </c>
      <c r="J99" s="45" t="s">
        <v>124</v>
      </c>
      <c r="K99" s="44">
        <v>1</v>
      </c>
      <c r="L99" s="45" t="s">
        <v>132</v>
      </c>
      <c r="M99" s="45" t="s">
        <v>124</v>
      </c>
      <c r="N99" s="47">
        <v>260</v>
      </c>
      <c r="O99" s="46"/>
      <c r="P99" s="46"/>
      <c r="Q99" s="46"/>
      <c r="R99" s="44" t="b">
        <v>1</v>
      </c>
      <c r="S99" s="45" t="s">
        <v>125</v>
      </c>
      <c r="T99" s="45" t="s">
        <v>124</v>
      </c>
      <c r="U99" s="45" t="s">
        <v>126</v>
      </c>
      <c r="V99" s="45" t="s">
        <v>148</v>
      </c>
      <c r="W99" s="45" t="s">
        <v>149</v>
      </c>
      <c r="X99" s="44" t="b">
        <v>0</v>
      </c>
      <c r="Y99" s="44" t="b">
        <v>0</v>
      </c>
    </row>
    <row r="100" spans="1:25" s="63" customFormat="1" ht="12.75">
      <c r="A100" s="59">
        <v>4832</v>
      </c>
      <c r="B100" s="59" t="b">
        <v>0</v>
      </c>
      <c r="C100" s="59">
        <v>4741</v>
      </c>
      <c r="D100" s="60" t="s">
        <v>161</v>
      </c>
      <c r="E100" s="60" t="s">
        <v>130</v>
      </c>
      <c r="F100" s="60" t="s">
        <v>142</v>
      </c>
      <c r="G100" s="59">
        <v>3</v>
      </c>
      <c r="H100" s="59">
        <v>2</v>
      </c>
      <c r="I100" s="60" t="s">
        <v>162</v>
      </c>
      <c r="J100" s="60" t="s">
        <v>124</v>
      </c>
      <c r="K100" s="59">
        <v>1</v>
      </c>
      <c r="L100" s="60" t="s">
        <v>123</v>
      </c>
      <c r="M100" s="60" t="s">
        <v>124</v>
      </c>
      <c r="N100" s="61">
        <v>1920</v>
      </c>
      <c r="O100" s="62"/>
      <c r="P100" s="62"/>
      <c r="Q100" s="62"/>
      <c r="R100" s="59" t="b">
        <v>1</v>
      </c>
      <c r="S100" s="60" t="s">
        <v>125</v>
      </c>
      <c r="T100" s="60" t="s">
        <v>124</v>
      </c>
      <c r="U100" s="60" t="s">
        <v>126</v>
      </c>
      <c r="V100" s="60" t="s">
        <v>148</v>
      </c>
      <c r="W100" s="60" t="s">
        <v>159</v>
      </c>
      <c r="X100" s="59" t="b">
        <v>0</v>
      </c>
      <c r="Y100" s="59" t="b">
        <v>0</v>
      </c>
    </row>
    <row r="101" spans="1:25" s="48" customFormat="1" ht="12.75">
      <c r="A101" s="44">
        <v>4640</v>
      </c>
      <c r="B101" s="44" t="b">
        <v>0</v>
      </c>
      <c r="C101" s="44">
        <v>4550</v>
      </c>
      <c r="D101" s="45" t="s">
        <v>163</v>
      </c>
      <c r="E101" s="45" t="s">
        <v>120</v>
      </c>
      <c r="F101" s="45" t="s">
        <v>142</v>
      </c>
      <c r="G101" s="44">
        <v>1</v>
      </c>
      <c r="H101" s="44">
        <v>1</v>
      </c>
      <c r="I101" s="45" t="s">
        <v>164</v>
      </c>
      <c r="J101" s="45" t="s">
        <v>165</v>
      </c>
      <c r="K101" s="44">
        <v>1</v>
      </c>
      <c r="L101" s="45" t="s">
        <v>123</v>
      </c>
      <c r="M101" s="45" t="s">
        <v>124</v>
      </c>
      <c r="N101" s="47">
        <v>400</v>
      </c>
      <c r="O101" s="46"/>
      <c r="P101" s="46"/>
      <c r="Q101" s="46"/>
      <c r="R101" s="44" t="b">
        <v>1</v>
      </c>
      <c r="S101" s="45" t="s">
        <v>125</v>
      </c>
      <c r="T101" s="45" t="s">
        <v>124</v>
      </c>
      <c r="U101" s="45" t="s">
        <v>126</v>
      </c>
      <c r="V101" s="45" t="s">
        <v>148</v>
      </c>
      <c r="W101" s="45" t="s">
        <v>149</v>
      </c>
      <c r="X101" s="44" t="b">
        <v>0</v>
      </c>
      <c r="Y101" s="44" t="b">
        <v>0</v>
      </c>
    </row>
    <row r="102" spans="1:25" s="53" customFormat="1" ht="12.75">
      <c r="A102" s="49">
        <v>5062</v>
      </c>
      <c r="B102" s="49" t="b">
        <v>0</v>
      </c>
      <c r="C102" s="49">
        <v>4969</v>
      </c>
      <c r="D102" s="50" t="s">
        <v>129</v>
      </c>
      <c r="E102" s="50" t="s">
        <v>120</v>
      </c>
      <c r="F102" s="50" t="s">
        <v>142</v>
      </c>
      <c r="G102" s="49">
        <v>1</v>
      </c>
      <c r="H102" s="49">
        <v>1</v>
      </c>
      <c r="I102" s="50" t="s">
        <v>166</v>
      </c>
      <c r="J102" s="50" t="s">
        <v>167</v>
      </c>
      <c r="K102" s="49">
        <v>1</v>
      </c>
      <c r="L102" s="50" t="s">
        <v>123</v>
      </c>
      <c r="M102" s="50" t="s">
        <v>124</v>
      </c>
      <c r="N102" s="51">
        <v>805</v>
      </c>
      <c r="O102" s="52"/>
      <c r="P102" s="52"/>
      <c r="Q102" s="52"/>
      <c r="R102" s="49" t="b">
        <v>1</v>
      </c>
      <c r="S102" s="50" t="s">
        <v>125</v>
      </c>
      <c r="T102" s="50" t="s">
        <v>124</v>
      </c>
      <c r="U102" s="50" t="s">
        <v>126</v>
      </c>
      <c r="V102" s="50" t="s">
        <v>127</v>
      </c>
      <c r="W102" s="50" t="s">
        <v>128</v>
      </c>
      <c r="X102" s="49" t="b">
        <v>0</v>
      </c>
      <c r="Y102" s="49" t="b">
        <v>0</v>
      </c>
    </row>
    <row r="103" spans="1:25" s="68" customFormat="1" ht="12.75">
      <c r="A103" s="64">
        <v>5604</v>
      </c>
      <c r="B103" s="64" t="b">
        <v>0</v>
      </c>
      <c r="C103" s="64">
        <v>5508</v>
      </c>
      <c r="D103" s="65" t="s">
        <v>168</v>
      </c>
      <c r="E103" s="65" t="s">
        <v>169</v>
      </c>
      <c r="F103" s="65" t="s">
        <v>138</v>
      </c>
      <c r="G103" s="64">
        <v>2</v>
      </c>
      <c r="H103" s="64">
        <v>1</v>
      </c>
      <c r="I103" s="65" t="s">
        <v>170</v>
      </c>
      <c r="J103" s="65" t="s">
        <v>124</v>
      </c>
      <c r="K103" s="64">
        <v>1</v>
      </c>
      <c r="L103" s="65" t="s">
        <v>123</v>
      </c>
      <c r="M103" s="65" t="s">
        <v>124</v>
      </c>
      <c r="N103" s="66">
        <v>743.4</v>
      </c>
      <c r="O103" s="67"/>
      <c r="P103" s="67"/>
      <c r="Q103" s="67"/>
      <c r="R103" s="64" t="b">
        <v>1</v>
      </c>
      <c r="S103" s="65" t="s">
        <v>125</v>
      </c>
      <c r="T103" s="65" t="s">
        <v>124</v>
      </c>
      <c r="U103" s="65" t="s">
        <v>126</v>
      </c>
      <c r="V103" s="65" t="s">
        <v>148</v>
      </c>
      <c r="W103" s="65" t="s">
        <v>171</v>
      </c>
      <c r="X103" s="64" t="b">
        <v>0</v>
      </c>
      <c r="Y103" s="64" t="b">
        <v>0</v>
      </c>
    </row>
    <row r="104" spans="1:25" s="53" customFormat="1" ht="12.75">
      <c r="A104" s="49">
        <v>5183</v>
      </c>
      <c r="B104" s="49" t="b">
        <v>0</v>
      </c>
      <c r="C104" s="49">
        <v>5090</v>
      </c>
      <c r="D104" s="50" t="s">
        <v>172</v>
      </c>
      <c r="E104" s="50" t="s">
        <v>173</v>
      </c>
      <c r="F104" s="50" t="s">
        <v>152</v>
      </c>
      <c r="G104" s="49">
        <v>2</v>
      </c>
      <c r="H104" s="49">
        <v>1</v>
      </c>
      <c r="I104" s="50" t="s">
        <v>121</v>
      </c>
      <c r="J104" s="50" t="s">
        <v>174</v>
      </c>
      <c r="K104" s="49">
        <v>1</v>
      </c>
      <c r="L104" s="50" t="s">
        <v>123</v>
      </c>
      <c r="M104" s="50" t="s">
        <v>124</v>
      </c>
      <c r="N104" s="51">
        <v>538</v>
      </c>
      <c r="O104" s="52"/>
      <c r="P104" s="52"/>
      <c r="Q104" s="52"/>
      <c r="R104" s="49" t="b">
        <v>1</v>
      </c>
      <c r="S104" s="50" t="s">
        <v>125</v>
      </c>
      <c r="T104" s="50" t="s">
        <v>124</v>
      </c>
      <c r="U104" s="50" t="s">
        <v>126</v>
      </c>
      <c r="V104" s="50" t="s">
        <v>127</v>
      </c>
      <c r="W104" s="50" t="s">
        <v>128</v>
      </c>
      <c r="X104" s="49" t="b">
        <v>0</v>
      </c>
      <c r="Y104" s="49" t="b">
        <v>0</v>
      </c>
    </row>
    <row r="105" spans="1:25" s="48" customFormat="1" ht="12.75">
      <c r="A105" s="44">
        <v>5305</v>
      </c>
      <c r="B105" s="44" t="b">
        <v>0</v>
      </c>
      <c r="C105" s="44">
        <v>5212</v>
      </c>
      <c r="D105" s="45" t="s">
        <v>175</v>
      </c>
      <c r="E105" s="45" t="s">
        <v>137</v>
      </c>
      <c r="F105" s="45" t="s">
        <v>119</v>
      </c>
      <c r="G105" s="44">
        <v>3</v>
      </c>
      <c r="H105" s="44">
        <v>2</v>
      </c>
      <c r="I105" s="45" t="s">
        <v>176</v>
      </c>
      <c r="J105" s="45" t="s">
        <v>124</v>
      </c>
      <c r="K105" s="44">
        <v>1</v>
      </c>
      <c r="L105" s="45" t="s">
        <v>123</v>
      </c>
      <c r="M105" s="45" t="s">
        <v>124</v>
      </c>
      <c r="N105" s="47">
        <v>1920</v>
      </c>
      <c r="O105" s="46"/>
      <c r="P105" s="46"/>
      <c r="Q105" s="46"/>
      <c r="R105" s="44" t="b">
        <v>1</v>
      </c>
      <c r="S105" s="45" t="s">
        <v>125</v>
      </c>
      <c r="T105" s="45" t="s">
        <v>124</v>
      </c>
      <c r="U105" s="45" t="s">
        <v>126</v>
      </c>
      <c r="V105" s="45" t="s">
        <v>148</v>
      </c>
      <c r="W105" s="45" t="s">
        <v>177</v>
      </c>
      <c r="X105" s="44" t="b">
        <v>0</v>
      </c>
      <c r="Y105" s="44" t="b">
        <v>0</v>
      </c>
    </row>
    <row r="106" spans="1:25" s="48" customFormat="1" ht="12.75">
      <c r="A106" s="44">
        <v>5358</v>
      </c>
      <c r="B106" s="44" t="b">
        <v>0</v>
      </c>
      <c r="C106" s="44">
        <v>5265</v>
      </c>
      <c r="D106" s="45" t="s">
        <v>178</v>
      </c>
      <c r="E106" s="45" t="s">
        <v>119</v>
      </c>
      <c r="F106" s="45" t="s">
        <v>120</v>
      </c>
      <c r="G106" s="44">
        <v>1</v>
      </c>
      <c r="H106" s="44">
        <v>1</v>
      </c>
      <c r="I106" s="45" t="s">
        <v>179</v>
      </c>
      <c r="J106" s="45" t="s">
        <v>124</v>
      </c>
      <c r="K106" s="44">
        <v>1</v>
      </c>
      <c r="L106" s="45" t="s">
        <v>132</v>
      </c>
      <c r="M106" s="45" t="s">
        <v>124</v>
      </c>
      <c r="N106" s="47">
        <v>360</v>
      </c>
      <c r="O106" s="46"/>
      <c r="P106" s="46"/>
      <c r="Q106" s="46"/>
      <c r="R106" s="44" t="b">
        <v>1</v>
      </c>
      <c r="S106" s="45" t="s">
        <v>125</v>
      </c>
      <c r="T106" s="45" t="s">
        <v>124</v>
      </c>
      <c r="U106" s="45" t="s">
        <v>126</v>
      </c>
      <c r="V106" s="45" t="s">
        <v>148</v>
      </c>
      <c r="W106" s="45" t="s">
        <v>149</v>
      </c>
      <c r="X106" s="44" t="b">
        <v>0</v>
      </c>
      <c r="Y106" s="44" t="b">
        <v>0</v>
      </c>
    </row>
    <row r="107" spans="1:25" s="48" customFormat="1" ht="12.75">
      <c r="A107" s="44">
        <v>5416</v>
      </c>
      <c r="B107" s="44" t="b">
        <v>0</v>
      </c>
      <c r="C107" s="44">
        <v>5323</v>
      </c>
      <c r="D107" s="45" t="s">
        <v>180</v>
      </c>
      <c r="E107" s="45" t="s">
        <v>152</v>
      </c>
      <c r="F107" s="45" t="s">
        <v>137</v>
      </c>
      <c r="G107" s="44">
        <v>1</v>
      </c>
      <c r="H107" s="44">
        <v>1</v>
      </c>
      <c r="I107" s="45" t="s">
        <v>181</v>
      </c>
      <c r="J107" s="45" t="s">
        <v>182</v>
      </c>
      <c r="K107" s="44">
        <v>1</v>
      </c>
      <c r="L107" s="45" t="s">
        <v>123</v>
      </c>
      <c r="M107" s="45" t="s">
        <v>124</v>
      </c>
      <c r="N107" s="47">
        <v>370</v>
      </c>
      <c r="O107" s="46"/>
      <c r="P107" s="46"/>
      <c r="Q107" s="46"/>
      <c r="R107" s="44" t="b">
        <v>1</v>
      </c>
      <c r="S107" s="45" t="s">
        <v>125</v>
      </c>
      <c r="T107" s="45" t="s">
        <v>124</v>
      </c>
      <c r="U107" s="45" t="s">
        <v>126</v>
      </c>
      <c r="V107" s="45" t="s">
        <v>148</v>
      </c>
      <c r="W107" s="45" t="s">
        <v>149</v>
      </c>
      <c r="X107" s="44" t="b">
        <v>0</v>
      </c>
      <c r="Y107" s="44" t="b">
        <v>0</v>
      </c>
    </row>
    <row r="108" spans="1:25" s="58" customFormat="1" ht="12.75">
      <c r="A108" s="54">
        <v>5418</v>
      </c>
      <c r="B108" s="54" t="b">
        <v>0</v>
      </c>
      <c r="C108" s="54">
        <v>5325</v>
      </c>
      <c r="D108" s="55" t="s">
        <v>183</v>
      </c>
      <c r="E108" s="55" t="s">
        <v>138</v>
      </c>
      <c r="F108" s="55" t="s">
        <v>143</v>
      </c>
      <c r="G108" s="54">
        <v>5</v>
      </c>
      <c r="H108" s="54">
        <v>2</v>
      </c>
      <c r="I108" s="55" t="s">
        <v>184</v>
      </c>
      <c r="J108" s="55" t="s">
        <v>185</v>
      </c>
      <c r="K108" s="54">
        <v>1</v>
      </c>
      <c r="L108" s="55" t="s">
        <v>123</v>
      </c>
      <c r="M108" s="55" t="s">
        <v>124</v>
      </c>
      <c r="N108" s="56">
        <v>3118.1</v>
      </c>
      <c r="O108" s="57"/>
      <c r="P108" s="57"/>
      <c r="Q108" s="57"/>
      <c r="R108" s="54" t="b">
        <v>1</v>
      </c>
      <c r="S108" s="55" t="s">
        <v>125</v>
      </c>
      <c r="T108" s="55" t="s">
        <v>124</v>
      </c>
      <c r="U108" s="55" t="s">
        <v>126</v>
      </c>
      <c r="V108" s="55" t="s">
        <v>127</v>
      </c>
      <c r="W108" s="55" t="s">
        <v>186</v>
      </c>
      <c r="X108" s="54" t="b">
        <v>0</v>
      </c>
      <c r="Y108" s="54" t="b">
        <v>0</v>
      </c>
    </row>
    <row r="109" spans="1:25" s="48" customFormat="1" ht="12.75">
      <c r="A109" s="44">
        <v>5429</v>
      </c>
      <c r="B109" s="44" t="b">
        <v>0</v>
      </c>
      <c r="C109" s="44">
        <v>5336</v>
      </c>
      <c r="D109" s="45" t="s">
        <v>183</v>
      </c>
      <c r="E109" s="45" t="s">
        <v>120</v>
      </c>
      <c r="F109" s="45" t="s">
        <v>142</v>
      </c>
      <c r="G109" s="44">
        <v>1</v>
      </c>
      <c r="H109" s="44">
        <v>1</v>
      </c>
      <c r="I109" s="45" t="s">
        <v>187</v>
      </c>
      <c r="J109" s="45" t="s">
        <v>124</v>
      </c>
      <c r="K109" s="44">
        <v>1</v>
      </c>
      <c r="L109" s="45" t="s">
        <v>132</v>
      </c>
      <c r="M109" s="45" t="s">
        <v>124</v>
      </c>
      <c r="N109" s="47">
        <v>360</v>
      </c>
      <c r="O109" s="46"/>
      <c r="P109" s="46"/>
      <c r="Q109" s="46"/>
      <c r="R109" s="44" t="b">
        <v>1</v>
      </c>
      <c r="S109" s="45" t="s">
        <v>125</v>
      </c>
      <c r="T109" s="45" t="s">
        <v>124</v>
      </c>
      <c r="U109" s="45" t="s">
        <v>126</v>
      </c>
      <c r="V109" s="45" t="s">
        <v>148</v>
      </c>
      <c r="W109" s="45" t="s">
        <v>149</v>
      </c>
      <c r="X109" s="44" t="b">
        <v>0</v>
      </c>
      <c r="Y109" s="44" t="b">
        <v>0</v>
      </c>
    </row>
    <row r="110" spans="1:25" s="48" customFormat="1" ht="12.75">
      <c r="A110" s="44">
        <v>5503</v>
      </c>
      <c r="B110" s="44" t="b">
        <v>0</v>
      </c>
      <c r="C110" s="44">
        <v>5410</v>
      </c>
      <c r="D110" s="45" t="s">
        <v>188</v>
      </c>
      <c r="E110" s="45" t="s">
        <v>151</v>
      </c>
      <c r="F110" s="45" t="s">
        <v>152</v>
      </c>
      <c r="G110" s="44">
        <v>1</v>
      </c>
      <c r="H110" s="44">
        <v>1</v>
      </c>
      <c r="I110" s="45" t="s">
        <v>189</v>
      </c>
      <c r="J110" s="45" t="s">
        <v>124</v>
      </c>
      <c r="K110" s="44">
        <v>1</v>
      </c>
      <c r="L110" s="45" t="s">
        <v>132</v>
      </c>
      <c r="M110" s="45" t="s">
        <v>124</v>
      </c>
      <c r="N110" s="47">
        <v>320</v>
      </c>
      <c r="O110" s="46"/>
      <c r="P110" s="46"/>
      <c r="Q110" s="46"/>
      <c r="R110" s="44" t="b">
        <v>1</v>
      </c>
      <c r="S110" s="45" t="s">
        <v>125</v>
      </c>
      <c r="T110" s="45" t="s">
        <v>124</v>
      </c>
      <c r="U110" s="45" t="s">
        <v>126</v>
      </c>
      <c r="V110" s="45" t="s">
        <v>127</v>
      </c>
      <c r="W110" s="45" t="s">
        <v>140</v>
      </c>
      <c r="X110" s="44" t="b">
        <v>0</v>
      </c>
      <c r="Y110" s="44" t="b">
        <v>0</v>
      </c>
    </row>
    <row r="111" spans="1:25" s="58" customFormat="1" ht="12.75">
      <c r="A111" s="54">
        <v>5545</v>
      </c>
      <c r="B111" s="54" t="b">
        <v>0</v>
      </c>
      <c r="C111" s="54">
        <v>5450</v>
      </c>
      <c r="D111" s="55" t="s">
        <v>190</v>
      </c>
      <c r="E111" s="55" t="s">
        <v>173</v>
      </c>
      <c r="F111" s="55" t="s">
        <v>151</v>
      </c>
      <c r="G111" s="54">
        <v>1</v>
      </c>
      <c r="H111" s="54">
        <v>2</v>
      </c>
      <c r="I111" s="55" t="s">
        <v>144</v>
      </c>
      <c r="J111" s="55" t="s">
        <v>191</v>
      </c>
      <c r="K111" s="57"/>
      <c r="L111" s="55" t="s">
        <v>192</v>
      </c>
      <c r="M111" s="55" t="s">
        <v>124</v>
      </c>
      <c r="N111" s="56">
        <v>1740</v>
      </c>
      <c r="O111" s="57"/>
      <c r="P111" s="57"/>
      <c r="Q111" s="57"/>
      <c r="R111" s="54" t="b">
        <v>1</v>
      </c>
      <c r="S111" s="55" t="s">
        <v>125</v>
      </c>
      <c r="T111" s="55" t="s">
        <v>124</v>
      </c>
      <c r="U111" s="55" t="s">
        <v>126</v>
      </c>
      <c r="V111" s="55" t="s">
        <v>127</v>
      </c>
      <c r="W111" s="55" t="s">
        <v>186</v>
      </c>
      <c r="X111" s="54" t="b">
        <v>0</v>
      </c>
      <c r="Y111" s="54" t="b">
        <v>0</v>
      </c>
    </row>
    <row r="112" spans="1:25" s="48" customFormat="1" ht="12.75">
      <c r="A112" s="44">
        <v>5573</v>
      </c>
      <c r="B112" s="44" t="b">
        <v>0</v>
      </c>
      <c r="C112" s="44">
        <v>5476</v>
      </c>
      <c r="D112" s="45" t="s">
        <v>188</v>
      </c>
      <c r="E112" s="45" t="s">
        <v>152</v>
      </c>
      <c r="F112" s="45" t="s">
        <v>137</v>
      </c>
      <c r="G112" s="44">
        <v>1</v>
      </c>
      <c r="H112" s="44">
        <v>1</v>
      </c>
      <c r="I112" s="45" t="s">
        <v>193</v>
      </c>
      <c r="J112" s="45" t="s">
        <v>124</v>
      </c>
      <c r="K112" s="44">
        <v>1</v>
      </c>
      <c r="L112" s="45" t="s">
        <v>123</v>
      </c>
      <c r="M112" s="45" t="s">
        <v>124</v>
      </c>
      <c r="N112" s="47">
        <v>320</v>
      </c>
      <c r="O112" s="46"/>
      <c r="P112" s="46"/>
      <c r="Q112" s="46"/>
      <c r="R112" s="44" t="b">
        <v>1</v>
      </c>
      <c r="S112" s="45" t="s">
        <v>125</v>
      </c>
      <c r="T112" s="45" t="s">
        <v>124</v>
      </c>
      <c r="U112" s="45" t="s">
        <v>126</v>
      </c>
      <c r="V112" s="45" t="s">
        <v>127</v>
      </c>
      <c r="W112" s="45" t="s">
        <v>140</v>
      </c>
      <c r="X112" s="44" t="b">
        <v>0</v>
      </c>
      <c r="Y112" s="44" t="b">
        <v>0</v>
      </c>
    </row>
    <row r="113" spans="1:25" s="53" customFormat="1" ht="12.75">
      <c r="A113" s="49">
        <v>5025</v>
      </c>
      <c r="B113" s="49" t="b">
        <v>0</v>
      </c>
      <c r="C113" s="49">
        <v>4932</v>
      </c>
      <c r="D113" s="50" t="s">
        <v>194</v>
      </c>
      <c r="E113" s="50" t="s">
        <v>120</v>
      </c>
      <c r="F113" s="50" t="s">
        <v>143</v>
      </c>
      <c r="G113" s="49">
        <v>2</v>
      </c>
      <c r="H113" s="49">
        <v>2</v>
      </c>
      <c r="I113" s="50" t="s">
        <v>195</v>
      </c>
      <c r="J113" s="50" t="s">
        <v>124</v>
      </c>
      <c r="K113" s="49">
        <v>1</v>
      </c>
      <c r="L113" s="50" t="s">
        <v>123</v>
      </c>
      <c r="M113" s="50" t="s">
        <v>124</v>
      </c>
      <c r="N113" s="51">
        <v>880</v>
      </c>
      <c r="O113" s="52"/>
      <c r="P113" s="52"/>
      <c r="Q113" s="52"/>
      <c r="R113" s="49" t="b">
        <v>1</v>
      </c>
      <c r="S113" s="50" t="s">
        <v>125</v>
      </c>
      <c r="T113" s="50" t="s">
        <v>124</v>
      </c>
      <c r="U113" s="50" t="s">
        <v>126</v>
      </c>
      <c r="V113" s="50" t="s">
        <v>127</v>
      </c>
      <c r="W113" s="50" t="s">
        <v>128</v>
      </c>
      <c r="X113" s="49" t="b">
        <v>0</v>
      </c>
      <c r="Y113" s="49" t="b">
        <v>0</v>
      </c>
    </row>
    <row r="115" spans="1:14" s="69" customFormat="1" ht="12.75">
      <c r="A115" s="69">
        <v>4812</v>
      </c>
      <c r="D115" s="70">
        <v>41734</v>
      </c>
      <c r="I115" s="69" t="s">
        <v>199</v>
      </c>
      <c r="N115" s="69">
        <v>668</v>
      </c>
    </row>
    <row r="116" spans="1:14" s="69" customFormat="1" ht="12.75">
      <c r="A116" s="69">
        <v>5151</v>
      </c>
      <c r="D116" s="70">
        <v>41830</v>
      </c>
      <c r="I116" s="69" t="s">
        <v>199</v>
      </c>
      <c r="N116" s="69">
        <v>668</v>
      </c>
    </row>
    <row r="117" spans="1:14" s="58" customFormat="1" ht="12.75">
      <c r="A117" s="58">
        <v>5150</v>
      </c>
      <c r="D117" s="70">
        <v>41830</v>
      </c>
      <c r="E117" s="69"/>
      <c r="F117" s="69"/>
      <c r="G117" s="69"/>
      <c r="H117" s="69"/>
      <c r="I117" s="69" t="s">
        <v>199</v>
      </c>
      <c r="N117" s="58">
        <v>1002</v>
      </c>
    </row>
    <row r="118" spans="1:14" s="58" customFormat="1" ht="12.75">
      <c r="A118" s="58">
        <v>518</v>
      </c>
      <c r="D118" s="71">
        <v>41943</v>
      </c>
      <c r="I118" s="69" t="s">
        <v>200</v>
      </c>
      <c r="N118" s="58" t="s">
        <v>201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9.125" style="33" customWidth="1"/>
  </cols>
  <sheetData>
    <row r="1" spans="1:9" ht="15.75">
      <c r="A1" s="89" t="s">
        <v>63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68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35189.24+17089.76-184.9</f>
        <v>52094.1</v>
      </c>
      <c r="C15" s="20">
        <f>48424.88</f>
        <v>48424.88</v>
      </c>
      <c r="D15" s="20">
        <f>SUM(B15:C15)</f>
        <v>100518.98</v>
      </c>
      <c r="E15" s="1"/>
      <c r="F15" s="1"/>
      <c r="G15" s="1"/>
      <c r="H15" s="1"/>
    </row>
    <row r="16" spans="1:8" ht="12.75">
      <c r="A16" s="5" t="s">
        <v>72</v>
      </c>
      <c r="B16" s="20">
        <f>20209.83+8160.7</f>
        <v>28370.530000000002</v>
      </c>
      <c r="C16" s="20">
        <f>26720.99</f>
        <v>26720.99</v>
      </c>
      <c r="D16" s="20">
        <f>SUM(B16:C16)</f>
        <v>55091.520000000004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75069.0352</v>
      </c>
      <c r="C17" s="20">
        <f>H72+H85+H77</f>
        <v>155053.6248</v>
      </c>
      <c r="D17" s="20">
        <f>SUM(B17:C17)</f>
        <v>230122.65999999997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-46698.5052</v>
      </c>
      <c r="C18" s="38">
        <f>C16-C17</f>
        <v>-128332.63479999999</v>
      </c>
      <c r="D18" s="38">
        <f>D16-D17</f>
        <v>-175031.13999999996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-175031.13999999996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-98583.91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-273615.04999999993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6" t="s">
        <v>61</v>
      </c>
      <c r="B26" s="97"/>
      <c r="C26" s="97"/>
      <c r="D26" s="97"/>
      <c r="E26" s="97"/>
      <c r="F26" s="97"/>
      <c r="G26" s="9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4.13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93" t="s">
        <v>18</v>
      </c>
      <c r="B30" s="94"/>
      <c r="C30" s="94"/>
      <c r="D30" s="94"/>
      <c r="E30" s="94"/>
      <c r="F30" s="94"/>
      <c r="G30" s="95"/>
      <c r="H30" s="27">
        <f>SUM(H27:H29)</f>
        <v>6.720000000000001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3.93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2.28</v>
      </c>
    </row>
    <row r="35" spans="1:8" ht="12.75" customHeight="1">
      <c r="A35" s="93" t="s">
        <v>19</v>
      </c>
      <c r="B35" s="94"/>
      <c r="C35" s="94"/>
      <c r="D35" s="94"/>
      <c r="E35" s="94"/>
      <c r="F35" s="94"/>
      <c r="G35" s="95"/>
      <c r="H35" s="27">
        <f>SUM(H32:H34)</f>
        <v>6.21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93" t="s">
        <v>28</v>
      </c>
      <c r="B37" s="94"/>
      <c r="C37" s="94"/>
      <c r="D37" s="94"/>
      <c r="E37" s="94"/>
      <c r="F37" s="94"/>
      <c r="G37" s="95"/>
      <c r="H37" s="27">
        <f>H30+H35</f>
        <v>12.93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59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5" t="s">
        <v>29</v>
      </c>
      <c r="B41" s="76"/>
      <c r="C41" s="76"/>
      <c r="D41" s="77"/>
      <c r="E41" s="77"/>
      <c r="F41" s="77"/>
      <c r="G41" s="78"/>
      <c r="H41" s="4" t="s">
        <v>75</v>
      </c>
    </row>
    <row r="42" spans="1:9" ht="47.25" customHeight="1">
      <c r="A42" s="72" t="s">
        <v>30</v>
      </c>
      <c r="B42" s="73"/>
      <c r="C42" s="73"/>
      <c r="D42" s="73"/>
      <c r="E42" s="73"/>
      <c r="F42" s="73"/>
      <c r="G42" s="74"/>
      <c r="H42" s="28">
        <f>12*B5*I42</f>
        <v>15835.503599999998</v>
      </c>
      <c r="I42" s="35">
        <v>2.01</v>
      </c>
    </row>
    <row r="43" spans="1:9" ht="24.75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4963.3668</v>
      </c>
      <c r="I43" s="35">
        <v>0.63</v>
      </c>
    </row>
    <row r="44" spans="1:9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>12*B5*I44</f>
        <v>2678.6424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2678.6424</v>
      </c>
      <c r="I45" s="35">
        <v>0.34</v>
      </c>
    </row>
    <row r="46" spans="1:9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>12*B5*I46</f>
        <v>1418.1047999999998</v>
      </c>
      <c r="I46" s="35">
        <v>0.18</v>
      </c>
    </row>
    <row r="47" spans="1:9" ht="47.25" customHeight="1">
      <c r="A47" s="72" t="s">
        <v>36</v>
      </c>
      <c r="B47" s="73"/>
      <c r="C47" s="73"/>
      <c r="D47" s="73"/>
      <c r="E47" s="73"/>
      <c r="F47" s="73"/>
      <c r="G47" s="74"/>
      <c r="H47" s="28">
        <f>12*B5*I47</f>
        <v>3308.9111999999996</v>
      </c>
      <c r="I47" s="35">
        <v>0.42</v>
      </c>
    </row>
    <row r="48" spans="1:9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1654.4555999999998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32537.626800000002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5" t="s">
        <v>37</v>
      </c>
      <c r="B51" s="76"/>
      <c r="C51" s="76"/>
      <c r="D51" s="77"/>
      <c r="E51" s="77"/>
      <c r="F51" s="77"/>
      <c r="G51" s="78"/>
      <c r="H51" s="4" t="s">
        <v>75</v>
      </c>
    </row>
    <row r="52" spans="1:9" ht="35.25" customHeight="1">
      <c r="A52" s="72" t="s">
        <v>79</v>
      </c>
      <c r="B52" s="73"/>
      <c r="C52" s="73"/>
      <c r="D52" s="73"/>
      <c r="E52" s="73"/>
      <c r="F52" s="73"/>
      <c r="G52" s="74"/>
      <c r="H52" s="28">
        <f>1010*24.78+250</f>
        <v>25277.800000000003</v>
      </c>
      <c r="I52" s="35">
        <v>0.4</v>
      </c>
    </row>
    <row r="53" spans="1:8" ht="24.75" customHeight="1">
      <c r="A53" s="79" t="s">
        <v>53</v>
      </c>
      <c r="B53" s="80"/>
      <c r="C53" s="80"/>
      <c r="D53" s="80"/>
      <c r="E53" s="80"/>
      <c r="F53" s="80"/>
      <c r="G53" s="81"/>
      <c r="H53" s="28">
        <f>8*426.3*I53</f>
        <v>0</v>
      </c>
    </row>
    <row r="54" spans="1:8" ht="24.75" customHeight="1">
      <c r="A54" s="79" t="s">
        <v>54</v>
      </c>
      <c r="B54" s="80"/>
      <c r="C54" s="80"/>
      <c r="D54" s="80"/>
      <c r="E54" s="80"/>
      <c r="F54" s="80"/>
      <c r="G54" s="81"/>
      <c r="H54" s="28">
        <f>8*426.3*I54</f>
        <v>0</v>
      </c>
    </row>
    <row r="55" spans="1:8" ht="36" customHeight="1">
      <c r="A55" s="79" t="s">
        <v>55</v>
      </c>
      <c r="B55" s="80"/>
      <c r="C55" s="80"/>
      <c r="D55" s="80"/>
      <c r="E55" s="80"/>
      <c r="F55" s="80"/>
      <c r="G55" s="81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25277.800000000003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5" t="s">
        <v>45</v>
      </c>
      <c r="B58" s="76"/>
      <c r="C58" s="76"/>
      <c r="D58" s="77"/>
      <c r="E58" s="77"/>
      <c r="F58" s="77"/>
      <c r="G58" s="78"/>
      <c r="H58" s="4" t="s">
        <v>75</v>
      </c>
    </row>
    <row r="59" spans="1:9" ht="12.75" customHeight="1">
      <c r="A59" s="72" t="s">
        <v>44</v>
      </c>
      <c r="B59" s="73"/>
      <c r="C59" s="73"/>
      <c r="D59" s="73"/>
      <c r="E59" s="73"/>
      <c r="F59" s="73"/>
      <c r="G59" s="74"/>
      <c r="H59" s="28">
        <f>12*B5*I59</f>
        <v>17253.608399999997</v>
      </c>
      <c r="I59" s="35">
        <v>2.19</v>
      </c>
    </row>
    <row r="60" spans="1:8" ht="24" customHeight="1">
      <c r="A60" s="72" t="s">
        <v>49</v>
      </c>
      <c r="B60" s="73"/>
      <c r="C60" s="73"/>
      <c r="D60" s="73"/>
      <c r="E60" s="73"/>
      <c r="F60" s="73"/>
      <c r="G60" s="7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17253.608399999997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60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5" t="s">
        <v>43</v>
      </c>
      <c r="B65" s="76"/>
      <c r="C65" s="76"/>
      <c r="D65" s="77"/>
      <c r="E65" s="77"/>
      <c r="F65" s="77"/>
      <c r="G65" s="78"/>
      <c r="H65" s="4" t="s">
        <v>75</v>
      </c>
    </row>
    <row r="66" spans="1:9" ht="36.75" customHeight="1">
      <c r="A66" s="72" t="s">
        <v>38</v>
      </c>
      <c r="B66" s="73"/>
      <c r="C66" s="73"/>
      <c r="D66" s="73"/>
      <c r="E66" s="73"/>
      <c r="F66" s="73"/>
      <c r="G66" s="74"/>
      <c r="H66" s="28">
        <f>12*B5*I66</f>
        <v>8587.412400000001</v>
      </c>
      <c r="I66" s="35">
        <v>1.09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5908.7699999999995</v>
      </c>
      <c r="I67" s="35">
        <v>0.75</v>
      </c>
    </row>
    <row r="68" spans="1:9" ht="36.75" customHeight="1">
      <c r="A68" s="72" t="s">
        <v>48</v>
      </c>
      <c r="B68" s="73"/>
      <c r="C68" s="73"/>
      <c r="D68" s="73"/>
      <c r="E68" s="73"/>
      <c r="F68" s="73"/>
      <c r="G68" s="74"/>
      <c r="H68" s="28">
        <f>12*B5*I68</f>
        <v>9926.7336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1890.8064</v>
      </c>
      <c r="I69" s="35">
        <v>0.24</v>
      </c>
    </row>
    <row r="70" spans="1:9" ht="25.5" customHeight="1">
      <c r="A70" s="72" t="s">
        <v>41</v>
      </c>
      <c r="B70" s="73"/>
      <c r="C70" s="73"/>
      <c r="D70" s="73"/>
      <c r="E70" s="73"/>
      <c r="F70" s="73"/>
      <c r="G70" s="74"/>
      <c r="H70" s="28">
        <f>B5*I70*12</f>
        <v>3466.4784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1181.754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30961.954800000003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5" t="s">
        <v>46</v>
      </c>
      <c r="B74" s="76"/>
      <c r="C74" s="76"/>
      <c r="D74" s="77"/>
      <c r="E74" s="77"/>
      <c r="F74" s="77"/>
      <c r="G74" s="78"/>
      <c r="H74" s="4" t="s">
        <v>75</v>
      </c>
    </row>
    <row r="75" spans="1:8" ht="57.75" customHeight="1">
      <c r="A75" s="72" t="s">
        <v>78</v>
      </c>
      <c r="B75" s="73"/>
      <c r="C75" s="73"/>
      <c r="D75" s="73"/>
      <c r="E75" s="73"/>
      <c r="F75" s="73"/>
      <c r="G75" s="74"/>
      <c r="H75" s="28">
        <f>1924.01+3533.27+16271.19+2600+1780</f>
        <v>26108.47</v>
      </c>
    </row>
    <row r="76" spans="1:8" ht="34.5" customHeight="1">
      <c r="A76" s="79" t="s">
        <v>52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26108.47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5" t="s">
        <v>47</v>
      </c>
      <c r="B79" s="76"/>
      <c r="C79" s="76"/>
      <c r="D79" s="77"/>
      <c r="E79" s="77"/>
      <c r="F79" s="77"/>
      <c r="G79" s="78"/>
      <c r="H79" s="4" t="s">
        <v>75</v>
      </c>
    </row>
    <row r="80" spans="1:8" ht="30" customHeight="1">
      <c r="A80" s="72" t="s">
        <v>76</v>
      </c>
      <c r="B80" s="73"/>
      <c r="C80" s="73"/>
      <c r="D80" s="73"/>
      <c r="E80" s="73"/>
      <c r="F80" s="73"/>
      <c r="G80" s="74"/>
      <c r="H80" s="28">
        <v>0</v>
      </c>
    </row>
    <row r="81" spans="1:8" ht="24.75" customHeight="1">
      <c r="A81" s="72" t="s">
        <v>50</v>
      </c>
      <c r="B81" s="73"/>
      <c r="C81" s="73"/>
      <c r="D81" s="73"/>
      <c r="E81" s="73"/>
      <c r="F81" s="73"/>
      <c r="G81" s="74"/>
      <c r="H81" s="28">
        <v>0</v>
      </c>
    </row>
    <row r="82" spans="1:8" ht="28.5" customHeight="1">
      <c r="A82" s="82" t="s">
        <v>77</v>
      </c>
      <c r="B82" s="83"/>
      <c r="C82" s="83"/>
      <c r="D82" s="83"/>
      <c r="E82" s="83"/>
      <c r="F82" s="83"/>
      <c r="G82" s="84"/>
      <c r="H82" s="28">
        <v>0</v>
      </c>
    </row>
    <row r="83" spans="1:8" ht="24.75" customHeight="1">
      <c r="A83" s="79" t="s">
        <v>51</v>
      </c>
      <c r="B83" s="80"/>
      <c r="C83" s="80"/>
      <c r="D83" s="80"/>
      <c r="E83" s="80"/>
      <c r="F83" s="80"/>
      <c r="G83" s="81"/>
      <c r="H83" s="28">
        <v>0</v>
      </c>
    </row>
    <row r="84" spans="1:9" ht="85.5" customHeight="1">
      <c r="A84" s="82" t="s">
        <v>80</v>
      </c>
      <c r="B84" s="83"/>
      <c r="C84" s="83"/>
      <c r="D84" s="83"/>
      <c r="E84" s="83"/>
      <c r="F84" s="83"/>
      <c r="G84" s="84"/>
      <c r="H84" s="28">
        <f>541+1058+652.5+2800+1079+1958.2+652.5+880+46770+41592</f>
        <v>97983.2</v>
      </c>
      <c r="I84" s="39">
        <v>2.28</v>
      </c>
    </row>
    <row r="85" spans="1:8" ht="12.75">
      <c r="A85" s="40"/>
      <c r="B85" s="7"/>
      <c r="C85" s="7"/>
      <c r="D85" s="7"/>
      <c r="E85" s="7"/>
      <c r="F85" s="7"/>
      <c r="G85" s="7"/>
      <c r="H85" s="29">
        <f>H80+H81+H82+H83+H84</f>
        <v>97983.2</v>
      </c>
    </row>
    <row r="86" ht="12.75">
      <c r="H86" s="33"/>
    </row>
    <row r="87" ht="12.75">
      <c r="A87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2012-02-03T07:20:23Z</cp:lastPrinted>
  <dcterms:created xsi:type="dcterms:W3CDTF">2008-05-04T04:13:06Z</dcterms:created>
  <dcterms:modified xsi:type="dcterms:W3CDTF">2015-03-20T09:14:40Z</dcterms:modified>
  <cp:category/>
  <cp:version/>
  <cp:contentType/>
  <cp:contentStatus/>
</cp:coreProperties>
</file>