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СМЕТА_2019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<sst xmlns="http://schemas.openxmlformats.org/spreadsheetml/2006/main" count="82" uniqueCount="79">
  <si>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Утверждена общим собранием членов ТСЖ "Банкир"</t>
  </si>
  <si>
    <t>Товарищество собственников жилья "Банкир"</t>
  </si>
  <si>
    <t>ПЛАН</t>
  </si>
  <si>
    <t>В РУБЛЯХ</t>
  </si>
  <si>
    <t>месяц</t>
  </si>
  <si>
    <t>год</t>
  </si>
  <si>
    <t>ИТОГО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</si>
  <si>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</si>
  <si>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</si>
  <si>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</si>
  <si>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</si>
  <si>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</si>
  <si>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</si>
  <si>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</si>
  <si>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</si>
  <si>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</si>
  <si>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</si>
  <si>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</si>
  <si>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</si>
  <si>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</si>
  <si>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</si>
  <si>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</si>
  <si>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</si>
  <si>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Техническое обслуживание лифта (ООО "ТЛК")</t>
  </si>
  <si>
    <t>3.1.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</si>
  <si>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</si>
  <si>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</si>
  <si>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</si>
  <si>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</si>
  <si>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</si>
  <si>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</si>
  <si>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12 м-ев</t>
  </si>
  <si>
    <t>Оплата труда по трудовому договору (с отпускными)</t>
  </si>
  <si>
    <t>Предполагаемая дебиторская задолженность</t>
  </si>
  <si>
    <t>Обслуживание прибора учета тепла (ООО "ТехноТерм")</t>
  </si>
  <si>
    <t>Общая площадь МКД</t>
  </si>
  <si>
    <t xml:space="preserve">Непредвиденные расходы </t>
  </si>
  <si>
    <t>4250,72м2</t>
  </si>
  <si>
    <t>Прочие расходы</t>
  </si>
  <si>
    <t>Доходы на управление и содержание МКД</t>
  </si>
  <si>
    <t>Поступление обязательных платежей собственников помещений</t>
  </si>
  <si>
    <t>Доходы от хозяйственной деятельности</t>
  </si>
  <si>
    <t>Поступление средств от ИКА, НТС, Вымпелком, Ростелеком</t>
  </si>
  <si>
    <t>3.2.</t>
  </si>
  <si>
    <t>3.3.</t>
  </si>
  <si>
    <t>3.4.</t>
  </si>
  <si>
    <t>Налог УСН</t>
  </si>
  <si>
    <t>Всего расходов:</t>
  </si>
  <si>
    <t>ИТОГО: Доходы - Расходы</t>
  </si>
  <si>
    <t>руб/чел</t>
  </si>
  <si>
    <t>Расходы на содержание, обслуживание, эксплуатацию и ремонт (в т.ч. текущий) жилищного фонда МКД</t>
  </si>
  <si>
    <t>1.11.</t>
  </si>
  <si>
    <t xml:space="preserve">Правление ТСЖ </t>
  </si>
  <si>
    <t>руб/м2</t>
  </si>
  <si>
    <t>Итого расходов на СОИ: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</si>
  <si>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орг.техники, ГИС, страховка)</t>
  </si>
  <si>
    <t>2.6.</t>
  </si>
  <si>
    <t>2.7.</t>
  </si>
  <si>
    <t>2.8.</t>
  </si>
  <si>
    <t>2.9.</t>
  </si>
  <si>
    <t>2.10.</t>
  </si>
  <si>
    <t>ИТОГО:</t>
  </si>
  <si>
    <t>Тариф по СОИ:</t>
  </si>
  <si>
    <t>Тариф по вывозу ТБО</t>
  </si>
  <si>
    <t xml:space="preserve">Тариф по ОДН  </t>
  </si>
  <si>
    <t>Предполагаемая дебиторская задолженность, авансовые платежи</t>
  </si>
  <si>
    <t>Расходы на вывоз ТБО:</t>
  </si>
  <si>
    <t>Расходы на э/энергию ОДН:</t>
  </si>
  <si>
    <t>остаток средств на 01.01.2019    243133,63руб.</t>
  </si>
  <si>
    <t>Обязательные платежи по заработной плате (ПФР+ФСС-30,2%)</t>
  </si>
  <si>
    <t>Ремонт фасада</t>
  </si>
  <si>
    <t>2.11.</t>
  </si>
  <si>
    <t>Обслуживание видеонаблюдения</t>
  </si>
  <si>
    <t>Предполагаемый остаток на 01.01.2020г.</t>
  </si>
  <si>
    <t>Благоустройство территории (озеленение, грунт, приобретение пластиковых вазонов, рассада и семена, зарплата по договору, новогодние мероприятия (иллюминация, елка, детский конкурс, подарки), оформление детской площадки)</t>
  </si>
  <si>
    <t>2.12.</t>
  </si>
  <si>
    <t>2.13.</t>
  </si>
  <si>
    <t>смета доходов и расходов ТСЖ на 2019 год</t>
  </si>
  <si>
    <t>СМЕТА  ДОХОДОВ И РАСХОДОВ НА 2019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</si>
</sst>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5.25390625" style="1" customWidth="1"/>
    <col min="2" max="2" width="11.375" style="1" customWidth="1"/>
    <col min="3" max="5" width="9.125" style="1" customWidth="1"/>
    <col min="6" max="6" width="22.75390625" style="1" customWidth="1"/>
    <col min="7" max="7" width="7.75390625" style="1" customWidth="1"/>
    <col min="8" max="8" width="10.375" style="1" customWidth="1"/>
    <col min="9" max="9" width="8.375" style="1" hidden="1" customWidth="1"/>
    <col min="10" max="10" width="7.875" style="1" hidden="1" customWidth="1"/>
    <col min="11" max="16384" width="9.125" style="1" customWidth="1"/>
  </cols>
  <sheetData>
    <row r="1" spans="5:9" ht="11.25">
      <c r="E1" s="50" t="s">
        <v>0</v>
      </c>
      <c r="F1" s="50"/>
      <c r="G1" s="50"/>
      <c r="H1" s="50"/>
      <c r="I1" s="50"/>
    </row>
    <row r="2" spans="5:9" ht="11.25">
      <c r="E2" s="50"/>
      <c r="F2" s="50"/>
      <c r="G2" s="50"/>
      <c r="H2" s="50"/>
      <c r="I2" s="50"/>
    </row>
    <row r="4" ht="11.25">
      <c r="C4" s="4" t="s">
        <v>78</v>
      </c>
    </row>
    <row r="5" spans="1:3" ht="12" thickBot="1">
      <c r="A5" s="1" t="s">
        <v>35</v>
      </c>
      <c r="C5" s="1" t="s">
        <v>37</v>
      </c>
    </row>
    <row r="6" spans="6:9" ht="12" thickBot="1">
      <c r="F6" s="51" t="s">
        <v>68</v>
      </c>
      <c r="G6" s="52"/>
      <c r="H6" s="52"/>
      <c r="I6" s="53"/>
    </row>
    <row r="8" spans="2:9" ht="11.25">
      <c r="B8" s="3" t="s">
        <v>1</v>
      </c>
      <c r="G8" s="54" t="s">
        <v>2</v>
      </c>
      <c r="H8" s="54"/>
      <c r="I8" s="15" t="s">
        <v>28</v>
      </c>
    </row>
    <row r="9" spans="2:9" ht="11.25">
      <c r="B9" s="3" t="s">
        <v>77</v>
      </c>
      <c r="G9" s="55" t="s">
        <v>3</v>
      </c>
      <c r="H9" s="55"/>
      <c r="I9" s="14" t="s">
        <v>3</v>
      </c>
    </row>
    <row r="10" spans="1:9" ht="11.25">
      <c r="A10" s="2"/>
      <c r="B10" s="56" t="s">
        <v>50</v>
      </c>
      <c r="C10" s="56"/>
      <c r="D10" s="56"/>
      <c r="E10" s="56"/>
      <c r="F10" s="57"/>
      <c r="G10" s="60" t="s">
        <v>7</v>
      </c>
      <c r="H10" s="60"/>
      <c r="I10" s="15"/>
    </row>
    <row r="11" spans="1:9" ht="16.5" customHeight="1">
      <c r="A11" s="2"/>
      <c r="B11" s="58"/>
      <c r="C11" s="58"/>
      <c r="D11" s="58"/>
      <c r="E11" s="58"/>
      <c r="F11" s="59"/>
      <c r="G11" s="8" t="s">
        <v>4</v>
      </c>
      <c r="H11" s="8" t="s">
        <v>5</v>
      </c>
      <c r="I11" s="15"/>
    </row>
    <row r="12" spans="1:10" ht="16.5" customHeight="1">
      <c r="A12" s="5" t="s">
        <v>8</v>
      </c>
      <c r="B12" s="32" t="s">
        <v>32</v>
      </c>
      <c r="C12" s="33"/>
      <c r="D12" s="33"/>
      <c r="E12" s="33"/>
      <c r="F12" s="34"/>
      <c r="G12" s="11">
        <v>42700</v>
      </c>
      <c r="H12" s="11">
        <f>G12*13</f>
        <v>555100</v>
      </c>
      <c r="I12" s="15"/>
      <c r="J12" s="31">
        <f>H12/4250.72/12</f>
        <v>10.882470107025005</v>
      </c>
    </row>
    <row r="13" spans="1:10" ht="15" customHeight="1">
      <c r="A13" s="5" t="s">
        <v>10</v>
      </c>
      <c r="B13" s="35" t="s">
        <v>9</v>
      </c>
      <c r="C13" s="36"/>
      <c r="D13" s="36"/>
      <c r="E13" s="36"/>
      <c r="F13" s="37"/>
      <c r="G13" s="11">
        <v>25300</v>
      </c>
      <c r="H13" s="11">
        <f>G13*12</f>
        <v>303600</v>
      </c>
      <c r="I13" s="15"/>
      <c r="J13" s="31">
        <f>H13/4250.72/12</f>
        <v>5.9519328490232235</v>
      </c>
    </row>
    <row r="14" spans="1:10" ht="12.75" customHeight="1">
      <c r="A14" s="5" t="s">
        <v>11</v>
      </c>
      <c r="B14" s="6" t="s">
        <v>69</v>
      </c>
      <c r="C14" s="6"/>
      <c r="D14" s="6"/>
      <c r="E14" s="6"/>
      <c r="F14" s="6"/>
      <c r="G14" s="11">
        <v>20536</v>
      </c>
      <c r="H14" s="11">
        <f>G14*12</f>
        <v>246432</v>
      </c>
      <c r="I14" s="15"/>
      <c r="J14" s="31">
        <f>H14/4250.72/12</f>
        <v>4.831181541009523</v>
      </c>
    </row>
    <row r="15" spans="1:10" ht="12.75" customHeight="1">
      <c r="A15" s="5" t="s">
        <v>12</v>
      </c>
      <c r="B15" s="42" t="s">
        <v>16</v>
      </c>
      <c r="C15" s="42"/>
      <c r="D15" s="42"/>
      <c r="E15" s="42"/>
      <c r="F15" s="42"/>
      <c r="G15" s="11">
        <f>H15/12</f>
        <v>1500</v>
      </c>
      <c r="H15" s="11">
        <v>18000</v>
      </c>
      <c r="I15" s="15"/>
      <c r="J15" s="31">
        <f>H15/4250.72/12</f>
        <v>0.35288139421086306</v>
      </c>
    </row>
    <row r="16" spans="1:10" ht="12.75" customHeight="1" hidden="1">
      <c r="A16" s="5" t="s">
        <v>15</v>
      </c>
      <c r="B16" s="42" t="s">
        <v>26</v>
      </c>
      <c r="C16" s="42"/>
      <c r="D16" s="42"/>
      <c r="E16" s="42"/>
      <c r="F16" s="42"/>
      <c r="G16" s="11"/>
      <c r="H16" s="11"/>
      <c r="I16" s="15"/>
      <c r="J16" s="31"/>
    </row>
    <row r="17" spans="1:10" ht="24.75" customHeight="1">
      <c r="A17" s="5" t="s">
        <v>13</v>
      </c>
      <c r="B17" s="32" t="s">
        <v>18</v>
      </c>
      <c r="C17" s="33"/>
      <c r="D17" s="33"/>
      <c r="E17" s="33"/>
      <c r="F17" s="34"/>
      <c r="G17" s="16">
        <f>H17/12</f>
        <v>1250</v>
      </c>
      <c r="H17" s="5">
        <v>15000</v>
      </c>
      <c r="I17" s="5"/>
      <c r="J17" s="31">
        <f>H17/4250.72/12</f>
        <v>0.29406782850905255</v>
      </c>
    </row>
    <row r="18" spans="1:9" ht="12.75" customHeight="1" hidden="1">
      <c r="A18" s="10" t="s">
        <v>51</v>
      </c>
      <c r="B18" s="32" t="s">
        <v>27</v>
      </c>
      <c r="C18" s="33"/>
      <c r="D18" s="33"/>
      <c r="E18" s="33"/>
      <c r="F18" s="34"/>
      <c r="G18" s="11"/>
      <c r="H18" s="17"/>
      <c r="I18" s="9"/>
    </row>
    <row r="19" spans="1:10" ht="12.75">
      <c r="A19" s="5"/>
      <c r="B19" s="46" t="s">
        <v>54</v>
      </c>
      <c r="C19" s="46"/>
      <c r="D19" s="46"/>
      <c r="E19" s="46"/>
      <c r="F19" s="46"/>
      <c r="G19" s="6"/>
      <c r="H19" s="8">
        <f>SUM(H12:H18)</f>
        <v>1138132</v>
      </c>
      <c r="I19" s="20"/>
      <c r="J19" s="31">
        <f>SUM(J12:J18)</f>
        <v>22.312533719777672</v>
      </c>
    </row>
    <row r="20" spans="1:9" ht="12.75">
      <c r="A20" s="5"/>
      <c r="B20" s="46" t="s">
        <v>66</v>
      </c>
      <c r="C20" s="46"/>
      <c r="D20" s="46"/>
      <c r="E20" s="46"/>
      <c r="F20" s="46"/>
      <c r="G20" s="5">
        <v>3905</v>
      </c>
      <c r="H20" s="8">
        <f>G20*12</f>
        <v>46860</v>
      </c>
      <c r="I20" s="27"/>
    </row>
    <row r="21" spans="1:9" ht="12.75">
      <c r="A21" s="5"/>
      <c r="B21" s="46" t="s">
        <v>67</v>
      </c>
      <c r="C21" s="46"/>
      <c r="D21" s="46"/>
      <c r="E21" s="46"/>
      <c r="F21" s="46"/>
      <c r="G21" s="5">
        <v>4000</v>
      </c>
      <c r="H21" s="8">
        <f>G21*12</f>
        <v>48000</v>
      </c>
      <c r="I21" s="27"/>
    </row>
    <row r="22" spans="1:9" ht="12.75">
      <c r="A22" s="5"/>
      <c r="B22" s="46" t="s">
        <v>47</v>
      </c>
      <c r="C22" s="46"/>
      <c r="D22" s="46"/>
      <c r="E22" s="46"/>
      <c r="F22" s="46"/>
      <c r="G22" s="5"/>
      <c r="H22" s="8">
        <f>H19+H20+H21</f>
        <v>1232992</v>
      </c>
      <c r="I22" s="27"/>
    </row>
    <row r="23" spans="1:9" ht="12.75" customHeight="1">
      <c r="A23" s="47"/>
      <c r="B23" s="48"/>
      <c r="C23" s="48"/>
      <c r="D23" s="48"/>
      <c r="E23" s="48"/>
      <c r="F23" s="48"/>
      <c r="G23" s="48"/>
      <c r="H23" s="49"/>
      <c r="I23" s="27"/>
    </row>
    <row r="24" spans="1:9" s="19" customFormat="1" ht="12.75">
      <c r="A24" s="23"/>
      <c r="B24" s="46" t="s">
        <v>62</v>
      </c>
      <c r="C24" s="46"/>
      <c r="D24" s="46"/>
      <c r="E24" s="46"/>
      <c r="F24" s="46"/>
      <c r="G24" s="26" t="s">
        <v>53</v>
      </c>
      <c r="H24" s="24">
        <f>H19/4250.72/12</f>
        <v>22.312533719777665</v>
      </c>
      <c r="I24" s="18"/>
    </row>
    <row r="25" spans="1:9" ht="12.75">
      <c r="A25" s="5"/>
      <c r="B25" s="46" t="s">
        <v>63</v>
      </c>
      <c r="C25" s="46"/>
      <c r="D25" s="46"/>
      <c r="E25" s="46"/>
      <c r="F25" s="46"/>
      <c r="G25" s="5" t="s">
        <v>49</v>
      </c>
      <c r="H25" s="24">
        <f>H20/111/12</f>
        <v>35.18018018018018</v>
      </c>
      <c r="I25" s="22"/>
    </row>
    <row r="26" spans="1:9" ht="12.75">
      <c r="A26" s="5"/>
      <c r="B26" s="46" t="s">
        <v>64</v>
      </c>
      <c r="C26" s="46"/>
      <c r="D26" s="46"/>
      <c r="E26" s="46"/>
      <c r="F26" s="46"/>
      <c r="G26" s="5" t="s">
        <v>53</v>
      </c>
      <c r="H26" s="24">
        <f>H21/4250.72/12</f>
        <v>0.9410170512289682</v>
      </c>
      <c r="I26" s="22"/>
    </row>
    <row r="27" spans="1:9" ht="14.25">
      <c r="A27" s="6"/>
      <c r="B27" s="61" t="s">
        <v>38</v>
      </c>
      <c r="C27" s="61"/>
      <c r="D27" s="61"/>
      <c r="E27" s="61"/>
      <c r="F27" s="61"/>
      <c r="G27" s="6"/>
      <c r="H27" s="5"/>
      <c r="I27" s="22"/>
    </row>
    <row r="28" spans="1:10" ht="11.25">
      <c r="A28" s="11" t="s">
        <v>17</v>
      </c>
      <c r="B28" s="35" t="s">
        <v>25</v>
      </c>
      <c r="C28" s="36"/>
      <c r="D28" s="36"/>
      <c r="E28" s="36"/>
      <c r="F28" s="37"/>
      <c r="G28" s="5"/>
      <c r="H28" s="5">
        <v>80000</v>
      </c>
      <c r="I28" s="5"/>
      <c r="J28" s="31">
        <f>H28/4250.72/12</f>
        <v>1.5683617520482802</v>
      </c>
    </row>
    <row r="29" spans="1:10" ht="11.25">
      <c r="A29" s="17" t="s">
        <v>19</v>
      </c>
      <c r="B29" s="35" t="s">
        <v>70</v>
      </c>
      <c r="C29" s="36"/>
      <c r="D29" s="36"/>
      <c r="E29" s="36"/>
      <c r="F29" s="37"/>
      <c r="G29" s="5"/>
      <c r="H29" s="5">
        <v>30000</v>
      </c>
      <c r="I29" s="9"/>
      <c r="J29" s="31">
        <f>H29/4250.72/12</f>
        <v>0.5881356570181051</v>
      </c>
    </row>
    <row r="30" spans="1:10" ht="36.75" customHeight="1">
      <c r="A30" s="28" t="s">
        <v>20</v>
      </c>
      <c r="B30" s="38" t="s">
        <v>74</v>
      </c>
      <c r="C30" s="38"/>
      <c r="D30" s="38"/>
      <c r="E30" s="38"/>
      <c r="F30" s="38"/>
      <c r="G30" s="9"/>
      <c r="H30" s="9">
        <v>60000</v>
      </c>
      <c r="I30" s="9"/>
      <c r="J30" s="31">
        <f aca="true" t="shared" si="0" ref="J30:J40">H30/4250.72/12</f>
        <v>1.1762713140362102</v>
      </c>
    </row>
    <row r="31" spans="1:10" ht="11.25">
      <c r="A31" s="5" t="s">
        <v>21</v>
      </c>
      <c r="B31" s="62" t="s">
        <v>36</v>
      </c>
      <c r="C31" s="63"/>
      <c r="D31" s="63"/>
      <c r="E31" s="63"/>
      <c r="F31" s="64"/>
      <c r="G31" s="6"/>
      <c r="H31" s="5">
        <v>100000</v>
      </c>
      <c r="I31" s="5"/>
      <c r="J31" s="31">
        <f t="shared" si="0"/>
        <v>1.9604521900603504</v>
      </c>
    </row>
    <row r="32" spans="1:10" ht="12.75" customHeight="1">
      <c r="A32" s="5" t="s">
        <v>22</v>
      </c>
      <c r="B32" s="62" t="s">
        <v>33</v>
      </c>
      <c r="C32" s="63"/>
      <c r="D32" s="63"/>
      <c r="E32" s="63"/>
      <c r="F32" s="64"/>
      <c r="G32" s="6"/>
      <c r="H32" s="5">
        <v>500000</v>
      </c>
      <c r="I32" s="5"/>
      <c r="J32" s="31"/>
    </row>
    <row r="33" spans="1:10" ht="12.75" customHeight="1">
      <c r="A33" s="5" t="s">
        <v>56</v>
      </c>
      <c r="B33" s="42" t="s">
        <v>46</v>
      </c>
      <c r="C33" s="42"/>
      <c r="D33" s="42"/>
      <c r="E33" s="42"/>
      <c r="F33" s="42"/>
      <c r="G33" s="11">
        <v>2083</v>
      </c>
      <c r="H33" s="11">
        <v>25000</v>
      </c>
      <c r="I33" s="21"/>
      <c r="J33" s="31">
        <f t="shared" si="0"/>
        <v>0.4901130475150876</v>
      </c>
    </row>
    <row r="34" spans="1:10" ht="12.75" customHeight="1">
      <c r="A34" s="29" t="s">
        <v>57</v>
      </c>
      <c r="B34" s="38" t="s">
        <v>29</v>
      </c>
      <c r="C34" s="38"/>
      <c r="D34" s="38"/>
      <c r="E34" s="38"/>
      <c r="F34" s="38"/>
      <c r="G34" s="17">
        <v>316</v>
      </c>
      <c r="H34" s="17">
        <f>G34*12</f>
        <v>3792</v>
      </c>
      <c r="I34" s="21"/>
      <c r="J34" s="31">
        <f t="shared" si="0"/>
        <v>0.07434034704708849</v>
      </c>
    </row>
    <row r="35" spans="1:10" ht="12.75" customHeight="1">
      <c r="A35" s="5" t="s">
        <v>58</v>
      </c>
      <c r="B35" s="35" t="s">
        <v>30</v>
      </c>
      <c r="C35" s="36"/>
      <c r="D35" s="36"/>
      <c r="E35" s="36"/>
      <c r="F35" s="37"/>
      <c r="G35" s="11">
        <v>550</v>
      </c>
      <c r="H35" s="11">
        <f>G35*12</f>
        <v>6600</v>
      </c>
      <c r="I35" s="5"/>
      <c r="J35" s="31">
        <f t="shared" si="0"/>
        <v>0.12938984454398314</v>
      </c>
    </row>
    <row r="36" spans="1:10" ht="12.75" customHeight="1">
      <c r="A36" s="29" t="s">
        <v>59</v>
      </c>
      <c r="B36" s="32" t="s">
        <v>34</v>
      </c>
      <c r="C36" s="33"/>
      <c r="D36" s="33"/>
      <c r="E36" s="33"/>
      <c r="F36" s="34"/>
      <c r="G36" s="17">
        <v>3000</v>
      </c>
      <c r="H36" s="17">
        <f>G36*12</f>
        <v>36000</v>
      </c>
      <c r="I36" s="21"/>
      <c r="J36" s="31">
        <f t="shared" si="0"/>
        <v>0.7057627884217261</v>
      </c>
    </row>
    <row r="37" spans="1:10" ht="12.75" customHeight="1">
      <c r="A37" s="29" t="s">
        <v>60</v>
      </c>
      <c r="B37" s="35" t="s">
        <v>23</v>
      </c>
      <c r="C37" s="36"/>
      <c r="D37" s="36"/>
      <c r="E37" s="36"/>
      <c r="F37" s="37"/>
      <c r="G37" s="17">
        <v>6500</v>
      </c>
      <c r="H37" s="17">
        <f>G37*12</f>
        <v>78000</v>
      </c>
      <c r="I37" s="21"/>
      <c r="J37" s="31">
        <f t="shared" si="0"/>
        <v>1.5291527082470733</v>
      </c>
    </row>
    <row r="38" spans="1:10" ht="36" customHeight="1">
      <c r="A38" s="13" t="s">
        <v>71</v>
      </c>
      <c r="B38" s="43" t="s">
        <v>55</v>
      </c>
      <c r="C38" s="44"/>
      <c r="D38" s="44"/>
      <c r="E38" s="44"/>
      <c r="F38" s="45"/>
      <c r="G38" s="5">
        <v>6667</v>
      </c>
      <c r="H38" s="5">
        <v>80000</v>
      </c>
      <c r="I38" s="5"/>
      <c r="J38" s="31">
        <f t="shared" si="0"/>
        <v>1.5683617520482802</v>
      </c>
    </row>
    <row r="39" spans="1:10" ht="23.25" customHeight="1">
      <c r="A39" s="5" t="s">
        <v>75</v>
      </c>
      <c r="B39" s="43" t="s">
        <v>14</v>
      </c>
      <c r="C39" s="44"/>
      <c r="D39" s="44"/>
      <c r="E39" s="44"/>
      <c r="F39" s="45"/>
      <c r="G39" s="5">
        <v>833</v>
      </c>
      <c r="H39" s="5">
        <v>5000</v>
      </c>
      <c r="I39" s="5"/>
      <c r="J39" s="31">
        <f t="shared" si="0"/>
        <v>0.09802260950301751</v>
      </c>
    </row>
    <row r="40" spans="1:10" ht="16.5" customHeight="1">
      <c r="A40" s="5" t="s">
        <v>76</v>
      </c>
      <c r="B40" s="43" t="s">
        <v>72</v>
      </c>
      <c r="C40" s="44"/>
      <c r="D40" s="44"/>
      <c r="E40" s="44"/>
      <c r="F40" s="45"/>
      <c r="G40" s="5">
        <v>5000</v>
      </c>
      <c r="H40" s="5">
        <f>G40*12</f>
        <v>60000</v>
      </c>
      <c r="I40" s="22"/>
      <c r="J40" s="31">
        <f t="shared" si="0"/>
        <v>1.1762713140362102</v>
      </c>
    </row>
    <row r="41" spans="1:10" ht="11.25" customHeight="1">
      <c r="A41" s="5"/>
      <c r="B41" s="39" t="s">
        <v>61</v>
      </c>
      <c r="C41" s="40"/>
      <c r="D41" s="40"/>
      <c r="E41" s="40"/>
      <c r="F41" s="41"/>
      <c r="G41" s="8"/>
      <c r="H41" s="8">
        <f>SUM(H28:H40)</f>
        <v>1064392</v>
      </c>
      <c r="I41" s="22"/>
      <c r="J41" s="30">
        <f>H41/4250.72/12</f>
        <v>20.866896274827166</v>
      </c>
    </row>
    <row r="42" spans="1:9" ht="11.25">
      <c r="A42" s="65" t="s">
        <v>39</v>
      </c>
      <c r="B42" s="65"/>
      <c r="C42" s="65"/>
      <c r="D42" s="65"/>
      <c r="E42" s="65"/>
      <c r="F42" s="65"/>
      <c r="G42" s="60" t="s">
        <v>4</v>
      </c>
      <c r="H42" s="60" t="s">
        <v>31</v>
      </c>
      <c r="I42" s="20"/>
    </row>
    <row r="43" spans="1:9" ht="11.25">
      <c r="A43" s="65"/>
      <c r="B43" s="65"/>
      <c r="C43" s="65"/>
      <c r="D43" s="65"/>
      <c r="E43" s="65"/>
      <c r="F43" s="65"/>
      <c r="G43" s="60"/>
      <c r="H43" s="60"/>
      <c r="I43" s="2"/>
    </row>
    <row r="44" spans="1:8" ht="11.25">
      <c r="A44" s="54" t="s">
        <v>24</v>
      </c>
      <c r="B44" s="38" t="s">
        <v>40</v>
      </c>
      <c r="C44" s="38"/>
      <c r="D44" s="38"/>
      <c r="E44" s="38"/>
      <c r="F44" s="38"/>
      <c r="G44" s="54"/>
      <c r="H44" s="54"/>
    </row>
    <row r="45" spans="1:8" ht="11.25">
      <c r="A45" s="54"/>
      <c r="B45" s="38"/>
      <c r="C45" s="38"/>
      <c r="D45" s="38"/>
      <c r="E45" s="38"/>
      <c r="F45" s="38"/>
      <c r="G45" s="12"/>
      <c r="H45" s="5">
        <v>1080363</v>
      </c>
    </row>
    <row r="46" spans="1:8" ht="11.25">
      <c r="A46" s="5" t="s">
        <v>43</v>
      </c>
      <c r="B46" s="35" t="s">
        <v>41</v>
      </c>
      <c r="C46" s="36"/>
      <c r="D46" s="36"/>
      <c r="E46" s="36"/>
      <c r="F46" s="37"/>
      <c r="G46" s="6"/>
      <c r="H46" s="11">
        <v>861168</v>
      </c>
    </row>
    <row r="47" spans="1:8" ht="11.25">
      <c r="A47" s="5" t="s">
        <v>44</v>
      </c>
      <c r="B47" s="7" t="s">
        <v>42</v>
      </c>
      <c r="C47" s="7"/>
      <c r="D47" s="7"/>
      <c r="E47" s="7"/>
      <c r="F47" s="7"/>
      <c r="G47" s="6"/>
      <c r="H47" s="11">
        <v>25200</v>
      </c>
    </row>
    <row r="48" spans="1:8" ht="11.25">
      <c r="A48" s="5" t="s">
        <v>45</v>
      </c>
      <c r="B48" s="7" t="s">
        <v>65</v>
      </c>
      <c r="C48" s="7"/>
      <c r="D48" s="7"/>
      <c r="E48" s="7"/>
      <c r="F48" s="7"/>
      <c r="G48" s="6"/>
      <c r="H48" s="11">
        <v>806220</v>
      </c>
    </row>
    <row r="49" spans="1:8" ht="11.25">
      <c r="A49" s="5"/>
      <c r="B49" s="60" t="s">
        <v>6</v>
      </c>
      <c r="C49" s="60"/>
      <c r="D49" s="60"/>
      <c r="E49" s="60"/>
      <c r="F49" s="60"/>
      <c r="G49" s="6"/>
      <c r="H49" s="8">
        <f>H45+H46+H47+H48</f>
        <v>2772951</v>
      </c>
    </row>
    <row r="50" spans="1:8" ht="12.75">
      <c r="A50" s="6"/>
      <c r="B50" s="66" t="s">
        <v>48</v>
      </c>
      <c r="C50" s="66"/>
      <c r="D50" s="66"/>
      <c r="E50" s="66"/>
      <c r="F50" s="66"/>
      <c r="G50" s="6"/>
      <c r="H50" s="8">
        <f>H49-H22-H41</f>
        <v>475567</v>
      </c>
    </row>
    <row r="51" spans="1:8" ht="12.75">
      <c r="A51" s="6"/>
      <c r="B51" s="66" t="s">
        <v>73</v>
      </c>
      <c r="C51" s="66"/>
      <c r="D51" s="66"/>
      <c r="E51" s="66"/>
      <c r="F51" s="66"/>
      <c r="G51" s="6"/>
      <c r="H51" s="8">
        <f>136766.81+H50</f>
        <v>612333.81</v>
      </c>
    </row>
    <row r="54" ht="12.75">
      <c r="B54" s="25" t="s">
        <v>52</v>
      </c>
    </row>
  </sheetData>
  <mergeCells count="46">
    <mergeCell ref="B49:F49"/>
    <mergeCell ref="B50:F50"/>
    <mergeCell ref="B51:F51"/>
    <mergeCell ref="B46:F46"/>
    <mergeCell ref="A44:A45"/>
    <mergeCell ref="B44:F45"/>
    <mergeCell ref="G44:H44"/>
    <mergeCell ref="B29:F29"/>
    <mergeCell ref="B31:F31"/>
    <mergeCell ref="B32:F32"/>
    <mergeCell ref="B34:F34"/>
    <mergeCell ref="A42:F43"/>
    <mergeCell ref="G42:G43"/>
    <mergeCell ref="H42:H43"/>
    <mergeCell ref="B25:F25"/>
    <mergeCell ref="B26:F26"/>
    <mergeCell ref="B27:F27"/>
    <mergeCell ref="B28:F28"/>
    <mergeCell ref="B13:F13"/>
    <mergeCell ref="B15:F15"/>
    <mergeCell ref="B16:F16"/>
    <mergeCell ref="B17:F17"/>
    <mergeCell ref="G9:H9"/>
    <mergeCell ref="B10:F11"/>
    <mergeCell ref="G10:H10"/>
    <mergeCell ref="B12:F12"/>
    <mergeCell ref="E1:I1"/>
    <mergeCell ref="E2:I2"/>
    <mergeCell ref="F6:I6"/>
    <mergeCell ref="G8:H8"/>
    <mergeCell ref="B18:F18"/>
    <mergeCell ref="B35:F35"/>
    <mergeCell ref="B38:F38"/>
    <mergeCell ref="B39:F39"/>
    <mergeCell ref="B19:F19"/>
    <mergeCell ref="B24:F24"/>
    <mergeCell ref="B20:F20"/>
    <mergeCell ref="B21:F21"/>
    <mergeCell ref="B22:F22"/>
    <mergeCell ref="A23:H23"/>
    <mergeCell ref="B36:F36"/>
    <mergeCell ref="B37:F37"/>
    <mergeCell ref="B30:F30"/>
    <mergeCell ref="B41:F41"/>
    <mergeCell ref="B33:F33"/>
    <mergeCell ref="B40:F4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2019-04-04T12:52:27Z</cp:lastPrinted>
  <dcterms:created xsi:type="dcterms:W3CDTF">2015-03-01T11:36:28Z</dcterms:created>
  <dcterms:modified xsi:type="dcterms:W3CDTF">2019-04-18T10:50:41Z</dcterms:modified>
  <cp:category/>
  <cp:version/>
  <cp:contentType/>
  <cp:contentStatus/>
</cp:coreProperties>
</file>