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75" yWindow="30" windowWidth="10605" windowHeight="8955" activeTab="0"/>
  </bookViews>
  <sheets>
    <sheet name="СМЕТА 2021г." sheetId="1" r:id="rId1"/>
  </sheets>
  <definedNames/>
  <calcPr fullCalcOnLoad="1"/>
</workbook>
</file>

<file path=xl/sharedStrings.xml><?xml version="1.0" encoding="utf-8"?>
<sst xmlns="http://schemas.openxmlformats.org/spreadsheetml/2006/main" count="61" uniqueCount="58">
  <si>
    <t>1.</t>
  </si>
  <si>
    <t>1.1 Содержание и обслуживание жилого дома</t>
  </si>
  <si>
    <t>1.2 Текущее обслуживание и ремонт жилого дома</t>
  </si>
  <si>
    <t>Итого:</t>
  </si>
  <si>
    <t>2.</t>
  </si>
  <si>
    <t>2.1 Зарплата по штатному расписанию</t>
  </si>
  <si>
    <t>(паспортист,бухгалтер)</t>
  </si>
  <si>
    <t>2.3 Инвентарь,канцелярские и хоз.товары</t>
  </si>
  <si>
    <t>2.4 Услуги банка</t>
  </si>
  <si>
    <t>2.5 Почтовые расходы</t>
  </si>
  <si>
    <t>2.6 Единый минимальный налог</t>
  </si>
  <si>
    <t>2.7 Услуги ЕРКЦ</t>
  </si>
  <si>
    <t>2.8 Вознаграждение председателю</t>
  </si>
  <si>
    <t>3.</t>
  </si>
  <si>
    <t>3.1 Зарплата обслуживающего персонала</t>
  </si>
  <si>
    <t>3.3 Опрессовка и подготовка т/системы к зиме</t>
  </si>
  <si>
    <t>Всего по смете:</t>
  </si>
  <si>
    <t>Товарищество собственников жилья "Мокрушина 20"</t>
  </si>
  <si>
    <t xml:space="preserve"> доходов и расходов</t>
  </si>
  <si>
    <t xml:space="preserve">СМЕТА </t>
  </si>
  <si>
    <t>Утверждено:</t>
  </si>
  <si>
    <t xml:space="preserve">на общем собрании жильцов </t>
  </si>
  <si>
    <t>ТСЖ "Мокрушина 20"</t>
  </si>
  <si>
    <t>Председатель ТСЖ "Мокрушина 20"</t>
  </si>
  <si>
    <t>Общая площадь дома - 4732,4 Жилая площадь 4372,6 кв.м.</t>
  </si>
  <si>
    <t>(в т.ч. з/плата-5747,00 страх.взносы-1557,44)</t>
  </si>
  <si>
    <t>(дворник-6897 сантехник-5747,00 уборщица-5977,00)</t>
  </si>
  <si>
    <t>2.2 Начисление 30,2% (страховые взносы)</t>
  </si>
  <si>
    <t>ВетНет</t>
  </si>
  <si>
    <t>Ростелеком</t>
  </si>
  <si>
    <t>Новые Телесистемы</t>
  </si>
  <si>
    <t>2.9 Начисление 30,2 % страховые взносы</t>
  </si>
  <si>
    <t>3.2 Начисление 27,1%(страховые взносы)</t>
  </si>
  <si>
    <t>№п/п</t>
  </si>
  <si>
    <t>(с 1 января по 31 декабря 2021 г.)</t>
  </si>
  <si>
    <t>"___"___________  2021г.</t>
  </si>
  <si>
    <t>ИП Кислицын Иван Васильевич (Живая вода)</t>
  </si>
  <si>
    <t>Целевое финансирование:</t>
  </si>
  <si>
    <t>ДОХОДЫ:</t>
  </si>
  <si>
    <t>РАСХОДЫ:</t>
  </si>
  <si>
    <t>Расходы по содержанию и обслуживанию жилого дома:</t>
  </si>
  <si>
    <t>Расходы по текущему обслуживанию и ремонту жилого дома:</t>
  </si>
  <si>
    <t>3.4 Очистка и ремонт вентиляционных шахт МКД</t>
  </si>
  <si>
    <t>2.10 Прочие расходы</t>
  </si>
  <si>
    <t>2.11 Антиклещевая обработка придомовой территории</t>
  </si>
  <si>
    <t>Запланировано:</t>
  </si>
  <si>
    <t>СТАТЬИ ДОХОДА И РАСХОДА:</t>
  </si>
  <si>
    <t>/Кретов Ю.Л.</t>
  </si>
  <si>
    <t>тариф на месяц:</t>
  </si>
  <si>
    <t>на 2021г.:</t>
  </si>
  <si>
    <t>3.6 Изготовление и установка информационных досок в 6ти подъездах</t>
  </si>
  <si>
    <t xml:space="preserve">3.5 Ремонт дверного блока внутренней двери 3го подъезда </t>
  </si>
  <si>
    <r>
      <t>3.</t>
    </r>
    <r>
      <rPr>
        <sz val="10"/>
        <rFont val="Arial Cyr"/>
        <family val="0"/>
      </rPr>
      <t>7 Окраска приподъездных опорных столбов и перил</t>
    </r>
  </si>
  <si>
    <r>
      <t>3</t>
    </r>
    <r>
      <rPr>
        <sz val="10"/>
        <rFont val="Arial Cyr"/>
        <family val="0"/>
      </rPr>
      <t>.8 Техническое обслуживание энергснабжения</t>
    </r>
  </si>
  <si>
    <r>
      <t>3.</t>
    </r>
    <r>
      <rPr>
        <sz val="10"/>
        <rFont val="Arial Cyr"/>
        <family val="0"/>
      </rPr>
      <t>9 Поверка манометров</t>
    </r>
  </si>
  <si>
    <r>
      <t>3.</t>
    </r>
    <r>
      <rPr>
        <sz val="10"/>
        <rFont val="Arial Cyr"/>
        <family val="0"/>
      </rPr>
      <t>10 Озеленение придомовой территории, покос травы</t>
    </r>
  </si>
  <si>
    <r>
      <t>3</t>
    </r>
    <r>
      <rPr>
        <sz val="10"/>
        <rFont val="Arial Cyr"/>
        <family val="0"/>
      </rPr>
      <t>.11 Уборка снега с крыши и придомовой территории</t>
    </r>
  </si>
  <si>
    <r>
      <t>3.</t>
    </r>
    <r>
      <rPr>
        <sz val="10"/>
        <rFont val="Arial Cyr"/>
        <family val="0"/>
      </rPr>
      <t>12 Непредвиденные расходы(</t>
    </r>
    <r>
      <rPr>
        <sz val="8"/>
        <rFont val="Arial Cyr"/>
        <family val="0"/>
      </rPr>
      <t>в статью включены доходы: 49200,00 руб. и остаток с прошлого года: 9680,36руб.</t>
    </r>
    <r>
      <rPr>
        <sz val="10"/>
        <rFont val="Arial Cyr"/>
        <family val="0"/>
      </rPr>
      <t>)</t>
    </r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</si>
</sst>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0;[Red]\-0.00"/>
    <numFmt numFmtId="183" formatCode="#,##0.00;[Red]\-#,##0.00"/>
    <numFmt numFmtId="184" formatCode="0.0"/>
  </numFmts>
  <fonts count="4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sz val="9"/>
      <name val="Arial Cyr"/>
      <family val="0"/>
    </font>
    <font>
      <sz val="10"/>
      <color indexed="10"/>
      <name val="Arial Cyr"/>
      <family val="0"/>
    </font>
    <font>
      <b/>
      <sz val="18"/>
      <name val="Arial Cyr"/>
      <family val="0"/>
    </font>
    <font>
      <sz val="10"/>
      <color indexed="1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2" fontId="4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10" xfId="0" applyNumberFormat="1" applyBorder="1" applyAlignment="1">
      <alignment/>
    </xf>
    <xf numFmtId="2" fontId="4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2" fontId="0" fillId="32" borderId="10" xfId="0" applyNumberFormat="1" applyFill="1" applyBorder="1" applyAlignment="1">
      <alignment/>
    </xf>
    <xf numFmtId="2" fontId="0" fillId="32" borderId="0" xfId="0" applyNumberFormat="1" applyFill="1" applyAlignment="1">
      <alignment/>
    </xf>
    <xf numFmtId="2" fontId="7" fillId="32" borderId="0" xfId="0" applyNumberFormat="1" applyFont="1" applyFill="1" applyAlignment="1">
      <alignment/>
    </xf>
    <xf numFmtId="16" fontId="0" fillId="32" borderId="10" xfId="0" applyNumberFormat="1" applyFill="1" applyBorder="1" applyAlignment="1">
      <alignment/>
    </xf>
    <xf numFmtId="4" fontId="0" fillId="0" borderId="10" xfId="0" applyNumberFormat="1" applyBorder="1" applyAlignment="1">
      <alignment/>
    </xf>
    <xf numFmtId="4" fontId="0" fillId="32" borderId="10" xfId="0" applyNumberFormat="1" applyFill="1" applyBorder="1" applyAlignment="1">
      <alignment/>
    </xf>
    <xf numFmtId="4" fontId="0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2" fontId="7" fillId="32" borderId="0" xfId="0" applyNumberFormat="1" applyFont="1" applyFill="1" applyAlignment="1">
      <alignment horizontal="right"/>
    </xf>
    <xf numFmtId="2" fontId="7" fillId="32" borderId="0" xfId="0" applyNumberFormat="1" applyFont="1" applyFill="1" applyAlignment="1">
      <alignment/>
    </xf>
    <xf numFmtId="2" fontId="7" fillId="0" borderId="0" xfId="0" applyNumberFormat="1" applyFont="1" applyAlignment="1">
      <alignment/>
    </xf>
    <xf numFmtId="0" fontId="9" fillId="0" borderId="0" xfId="0" applyFont="1" applyAlignment="1">
      <alignment/>
    </xf>
    <xf numFmtId="0" fontId="0" fillId="32" borderId="10" xfId="0" applyFont="1" applyFill="1" applyBorder="1" applyAlignment="1">
      <alignment/>
    </xf>
    <xf numFmtId="4" fontId="0" fillId="32" borderId="10" xfId="0" applyNumberFormat="1" applyFont="1" applyFill="1" applyBorder="1" applyAlignment="1">
      <alignment/>
    </xf>
    <xf numFmtId="2" fontId="0" fillId="32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vertical="top" wrapText="1"/>
    </xf>
    <xf numFmtId="4" fontId="0" fillId="0" borderId="10" xfId="0" applyNumberFormat="1" applyFont="1" applyBorder="1" applyAlignment="1">
      <alignment vertical="center"/>
    </xf>
    <xf numFmtId="2" fontId="0" fillId="0" borderId="10" xfId="0" applyNumberFormat="1" applyFont="1" applyBorder="1" applyAlignment="1">
      <alignment vertical="center"/>
    </xf>
    <xf numFmtId="16" fontId="0" fillId="32" borderId="10" xfId="0" applyNumberFormat="1" applyFont="1" applyFill="1" applyBorder="1" applyAlignment="1">
      <alignment/>
    </xf>
    <xf numFmtId="16" fontId="0" fillId="32" borderId="10" xfId="0" applyNumberFormat="1" applyFill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1" xfId="0" applyBorder="1" applyAlignment="1">
      <alignment wrapText="1"/>
    </xf>
    <xf numFmtId="4" fontId="0" fillId="32" borderId="10" xfId="0" applyNumberFormat="1" applyFill="1" applyBorder="1" applyAlignment="1">
      <alignment vertical="center"/>
    </xf>
    <xf numFmtId="2" fontId="0" fillId="32" borderId="10" xfId="0" applyNumberFormat="1" applyFill="1" applyBorder="1" applyAlignment="1">
      <alignment vertical="center"/>
    </xf>
    <xf numFmtId="4" fontId="0" fillId="0" borderId="0" xfId="0" applyNumberFormat="1" applyAlignment="1">
      <alignment/>
    </xf>
    <xf numFmtId="4" fontId="4" fillId="0" borderId="0" xfId="0" applyNumberFormat="1" applyFont="1" applyAlignment="1">
      <alignment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4" fontId="0" fillId="0" borderId="12" xfId="0" applyNumberFormat="1" applyBorder="1" applyAlignment="1">
      <alignment vertical="center"/>
    </xf>
    <xf numFmtId="4" fontId="0" fillId="0" borderId="11" xfId="0" applyNumberFormat="1" applyBorder="1" applyAlignment="1">
      <alignment vertical="center"/>
    </xf>
    <xf numFmtId="2" fontId="0" fillId="0" borderId="12" xfId="0" applyNumberFormat="1" applyBorder="1" applyAlignment="1">
      <alignment vertical="center"/>
    </xf>
    <xf numFmtId="2" fontId="0" fillId="0" borderId="11" xfId="0" applyNumberForma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4" fontId="0" fillId="0" borderId="12" xfId="0" applyNumberFormat="1" applyFont="1" applyBorder="1" applyAlignment="1">
      <alignment vertical="center"/>
    </xf>
    <xf numFmtId="4" fontId="0" fillId="0" borderId="11" xfId="0" applyNumberFormat="1" applyFont="1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7"/>
  <sheetViews>
    <sheetView tabSelected="1" zoomScalePageLayoutView="0" workbookViewId="0" topLeftCell="A49">
      <selection activeCell="F1" sqref="F1"/>
    </sheetView>
  </sheetViews>
  <sheetFormatPr defaultColWidth="9.00390625" defaultRowHeight="12.75"/>
  <cols>
    <col min="1" max="1" width="8.25390625" style="0" customWidth="1"/>
    <col min="2" max="2" width="5.25390625" style="0" customWidth="1"/>
    <col min="3" max="3" width="59.00390625" style="0" customWidth="1"/>
    <col min="4" max="4" width="16.00390625" style="0" customWidth="1"/>
    <col min="5" max="5" width="15.125" style="0" customWidth="1"/>
    <col min="6" max="6" width="14.125" style="0" customWidth="1"/>
  </cols>
  <sheetData>
    <row r="1" spans="2:5" ht="12.75">
      <c r="B1" s="48" t="s">
        <v>17</v>
      </c>
      <c r="C1" s="48"/>
      <c r="D1" s="48"/>
      <c r="E1" s="48"/>
    </row>
    <row r="2" spans="1:5" ht="12.75">
      <c r="A2" s="20"/>
      <c r="E2" t="s">
        <v>20</v>
      </c>
    </row>
    <row r="3" spans="1:4" ht="12.75">
      <c r="A3" s="11"/>
      <c r="D3" s="21" t="s">
        <v>21</v>
      </c>
    </row>
    <row r="4" spans="1:4" ht="12.75">
      <c r="A4" s="11"/>
      <c r="D4" s="21" t="s">
        <v>22</v>
      </c>
    </row>
    <row r="5" spans="1:4" ht="12.75">
      <c r="A5" s="10"/>
      <c r="D5" s="22" t="s">
        <v>35</v>
      </c>
    </row>
    <row r="6" spans="2:5" ht="26.25" customHeight="1">
      <c r="B6" s="49" t="s">
        <v>19</v>
      </c>
      <c r="C6" s="49"/>
      <c r="D6" s="49"/>
      <c r="E6" s="49"/>
    </row>
    <row r="7" spans="2:5" ht="12.75">
      <c r="B7" s="50" t="s">
        <v>18</v>
      </c>
      <c r="C7" s="50"/>
      <c r="D7" s="50"/>
      <c r="E7" s="50"/>
    </row>
    <row r="8" spans="2:5" ht="12.75">
      <c r="B8" s="50" t="s">
        <v>34</v>
      </c>
      <c r="C8" s="50"/>
      <c r="D8" s="50"/>
      <c r="E8" s="50"/>
    </row>
    <row r="9" spans="2:5" ht="12.75">
      <c r="B9" s="7"/>
      <c r="C9" s="7"/>
      <c r="D9" s="7"/>
      <c r="E9" s="7"/>
    </row>
    <row r="10" spans="2:5" ht="12.75">
      <c r="B10" s="1" t="s">
        <v>24</v>
      </c>
      <c r="C10" s="23"/>
      <c r="D10" s="58" t="s">
        <v>45</v>
      </c>
      <c r="E10" s="59"/>
    </row>
    <row r="11" spans="2:5" ht="12.75">
      <c r="B11" s="1" t="s">
        <v>33</v>
      </c>
      <c r="C11" s="46" t="s">
        <v>46</v>
      </c>
      <c r="D11" s="60"/>
      <c r="E11" s="61"/>
    </row>
    <row r="12" spans="2:5" ht="13.5" customHeight="1">
      <c r="B12" s="1"/>
      <c r="C12" s="47"/>
      <c r="D12" s="23" t="s">
        <v>49</v>
      </c>
      <c r="E12" s="23" t="s">
        <v>48</v>
      </c>
    </row>
    <row r="13" spans="2:5" ht="12.75">
      <c r="B13" s="3" t="s">
        <v>0</v>
      </c>
      <c r="C13" s="51" t="s">
        <v>38</v>
      </c>
      <c r="D13" s="52"/>
      <c r="E13" s="53"/>
    </row>
    <row r="14" spans="2:5" ht="12.75">
      <c r="B14" s="1"/>
      <c r="C14" s="1" t="s">
        <v>28</v>
      </c>
      <c r="D14" s="16">
        <v>3600</v>
      </c>
      <c r="E14" s="1"/>
    </row>
    <row r="15" spans="2:5" ht="12.75">
      <c r="B15" s="1"/>
      <c r="C15" s="1" t="s">
        <v>29</v>
      </c>
      <c r="D15" s="16">
        <v>14400</v>
      </c>
      <c r="E15" s="1"/>
    </row>
    <row r="16" spans="1:5" ht="12.75">
      <c r="A16" s="7"/>
      <c r="B16" s="1"/>
      <c r="C16" s="1" t="s">
        <v>30</v>
      </c>
      <c r="D16" s="16">
        <v>7200</v>
      </c>
      <c r="E16" s="1"/>
    </row>
    <row r="17" spans="2:5" ht="12.75">
      <c r="B17" s="1"/>
      <c r="C17" s="1" t="s">
        <v>36</v>
      </c>
      <c r="D17" s="16">
        <v>24000</v>
      </c>
      <c r="E17" s="1"/>
    </row>
    <row r="18" spans="1:5" ht="12.75">
      <c r="A18" s="44"/>
      <c r="B18" s="1"/>
      <c r="C18" s="3" t="s">
        <v>3</v>
      </c>
      <c r="D18" s="19">
        <f>SUM(D14:D17)</f>
        <v>49200</v>
      </c>
      <c r="E18" s="1"/>
    </row>
    <row r="19" spans="2:5" ht="12.75">
      <c r="B19" s="1"/>
      <c r="C19" s="62"/>
      <c r="D19" s="63"/>
      <c r="E19" s="64"/>
    </row>
    <row r="20" spans="2:5" ht="12.75">
      <c r="B20" s="1"/>
      <c r="C20" s="51" t="s">
        <v>37</v>
      </c>
      <c r="D20" s="52"/>
      <c r="E20" s="53"/>
    </row>
    <row r="21" spans="1:5" ht="12.75">
      <c r="A21" s="5"/>
      <c r="B21" s="1"/>
      <c r="C21" s="1" t="s">
        <v>1</v>
      </c>
      <c r="D21" s="19">
        <f>8.04*4372.6*12</f>
        <v>421868.448</v>
      </c>
      <c r="E21" s="8">
        <f>D21/4372.6/12</f>
        <v>8.04</v>
      </c>
    </row>
    <row r="22" spans="1:5" ht="12.75">
      <c r="A22" s="5"/>
      <c r="B22" s="1"/>
      <c r="C22" s="1" t="s">
        <v>2</v>
      </c>
      <c r="D22" s="19">
        <f>11.4*4372.6*12+49200+9680.36</f>
        <v>657052.04</v>
      </c>
      <c r="E22" s="8">
        <f>(D22-49200-9680.36)/4372.6/12</f>
        <v>11.4</v>
      </c>
    </row>
    <row r="23" spans="1:5" ht="12.75">
      <c r="A23" s="5"/>
      <c r="B23" s="1"/>
      <c r="C23" s="3" t="s">
        <v>3</v>
      </c>
      <c r="D23" s="19">
        <f>D21+D22</f>
        <v>1078920.488</v>
      </c>
      <c r="E23" s="9">
        <f>E21+E22</f>
        <v>19.439999999999998</v>
      </c>
    </row>
    <row r="24" spans="1:5" ht="12.75">
      <c r="A24" s="5"/>
      <c r="B24" s="1"/>
      <c r="C24" s="51" t="s">
        <v>39</v>
      </c>
      <c r="D24" s="52"/>
      <c r="E24" s="53"/>
    </row>
    <row r="25" spans="1:6" s="2" customFormat="1" ht="12.75">
      <c r="A25" s="6"/>
      <c r="B25" s="3" t="s">
        <v>4</v>
      </c>
      <c r="C25" s="51" t="s">
        <v>40</v>
      </c>
      <c r="D25" s="52"/>
      <c r="E25" s="53"/>
      <c r="F25" s="45"/>
    </row>
    <row r="26" spans="1:5" ht="12.75">
      <c r="A26" s="5"/>
      <c r="B26" s="25"/>
      <c r="C26" s="25" t="s">
        <v>5</v>
      </c>
      <c r="D26" s="54">
        <v>135168</v>
      </c>
      <c r="E26" s="56">
        <f>D26/4372.6/12</f>
        <v>2.576041714311851</v>
      </c>
    </row>
    <row r="27" spans="1:6" ht="12.75">
      <c r="A27" s="5"/>
      <c r="B27" s="24"/>
      <c r="C27" s="24" t="s">
        <v>6</v>
      </c>
      <c r="D27" s="55"/>
      <c r="E27" s="57"/>
      <c r="F27" s="44"/>
    </row>
    <row r="28" spans="1:6" ht="12.75">
      <c r="A28" s="5"/>
      <c r="B28" s="1"/>
      <c r="C28" s="1" t="s">
        <v>27</v>
      </c>
      <c r="D28" s="16">
        <f>D26*30.2/100</f>
        <v>40820.736000000004</v>
      </c>
      <c r="E28" s="8">
        <f>D28/4372.6/12</f>
        <v>0.7779645977221791</v>
      </c>
      <c r="F28" s="44"/>
    </row>
    <row r="29" spans="1:5" ht="12.75">
      <c r="A29" s="5"/>
      <c r="B29" s="1"/>
      <c r="C29" s="1" t="s">
        <v>7</v>
      </c>
      <c r="D29" s="16">
        <v>3500</v>
      </c>
      <c r="E29" s="8">
        <f aca="true" t="shared" si="0" ref="E29:E37">D29/4372.6/12</f>
        <v>0.06670325816829041</v>
      </c>
    </row>
    <row r="30" spans="1:5" ht="12.75">
      <c r="A30" s="5"/>
      <c r="B30" s="1"/>
      <c r="C30" s="1" t="s">
        <v>8</v>
      </c>
      <c r="D30" s="16">
        <v>5000</v>
      </c>
      <c r="E30" s="8">
        <f t="shared" si="0"/>
        <v>0.09529036881184344</v>
      </c>
    </row>
    <row r="31" spans="1:5" ht="12.75">
      <c r="A31" s="5"/>
      <c r="B31" s="1"/>
      <c r="C31" s="1" t="s">
        <v>9</v>
      </c>
      <c r="D31" s="16">
        <v>700</v>
      </c>
      <c r="E31" s="8">
        <f t="shared" si="0"/>
        <v>0.013340651633658081</v>
      </c>
    </row>
    <row r="32" spans="1:5" ht="12.75">
      <c r="A32" s="13"/>
      <c r="B32" s="1"/>
      <c r="C32" s="1" t="s">
        <v>10</v>
      </c>
      <c r="D32" s="16">
        <v>12000</v>
      </c>
      <c r="E32" s="8">
        <f t="shared" si="0"/>
        <v>0.22869688514842426</v>
      </c>
    </row>
    <row r="33" spans="1:5" ht="12.75">
      <c r="A33" s="26"/>
      <c r="B33" s="1"/>
      <c r="C33" s="1" t="s">
        <v>11</v>
      </c>
      <c r="D33" s="16">
        <v>37200</v>
      </c>
      <c r="E33" s="8">
        <f t="shared" si="0"/>
        <v>0.7089603439601152</v>
      </c>
    </row>
    <row r="34" spans="1:5" ht="12.75">
      <c r="A34" s="13"/>
      <c r="B34" s="1"/>
      <c r="C34" s="1" t="s">
        <v>12</v>
      </c>
      <c r="D34" s="16">
        <v>137931</v>
      </c>
      <c r="E34" s="8">
        <f t="shared" si="0"/>
        <v>2.6286991721172757</v>
      </c>
    </row>
    <row r="35" spans="1:5" ht="12.75">
      <c r="A35" s="13"/>
      <c r="B35" s="1"/>
      <c r="C35" s="1" t="s">
        <v>31</v>
      </c>
      <c r="D35" s="16">
        <f>D34*30.2/100</f>
        <v>41655.162</v>
      </c>
      <c r="E35" s="8">
        <f t="shared" si="0"/>
        <v>0.7938671499794171</v>
      </c>
    </row>
    <row r="36" spans="1:6" ht="12.75">
      <c r="A36" s="14"/>
      <c r="B36" s="1"/>
      <c r="C36" s="1" t="s">
        <v>43</v>
      </c>
      <c r="D36" s="18">
        <v>2893.55</v>
      </c>
      <c r="E36" s="8">
        <f>D36/4372.6/12</f>
        <v>0.05514548933510192</v>
      </c>
      <c r="F36" s="5"/>
    </row>
    <row r="37" spans="1:6" ht="12.75">
      <c r="A37" s="14"/>
      <c r="B37" s="1"/>
      <c r="C37" s="1" t="s">
        <v>44</v>
      </c>
      <c r="D37" s="18">
        <v>5000</v>
      </c>
      <c r="E37" s="8">
        <f t="shared" si="0"/>
        <v>0.09529036881184344</v>
      </c>
      <c r="F37" s="5"/>
    </row>
    <row r="38" spans="1:6" s="2" customFormat="1" ht="12.75">
      <c r="A38" s="13"/>
      <c r="B38" s="3"/>
      <c r="C38" s="3" t="s">
        <v>3</v>
      </c>
      <c r="D38" s="19">
        <f>SUM(D26:D37)</f>
        <v>421868.44800000003</v>
      </c>
      <c r="E38" s="9">
        <f>D38/4372.6/12</f>
        <v>8.040000000000001</v>
      </c>
      <c r="F38" s="6"/>
    </row>
    <row r="39" spans="1:5" ht="12.75">
      <c r="A39" s="13"/>
      <c r="B39" s="3" t="s">
        <v>13</v>
      </c>
      <c r="C39" s="51" t="s">
        <v>41</v>
      </c>
      <c r="D39" s="52"/>
      <c r="E39" s="53"/>
    </row>
    <row r="40" spans="1:5" s="4" customFormat="1" ht="12.75">
      <c r="A40" s="5"/>
      <c r="B40" s="67"/>
      <c r="C40" s="40" t="s">
        <v>14</v>
      </c>
      <c r="D40" s="69">
        <v>223452</v>
      </c>
      <c r="E40" s="56">
        <f>D40/4372.6/12</f>
        <v>4.258564698348808</v>
      </c>
    </row>
    <row r="41" spans="1:6" ht="12.75">
      <c r="A41" s="5"/>
      <c r="B41" s="68"/>
      <c r="C41" s="41" t="s">
        <v>26</v>
      </c>
      <c r="D41" s="70"/>
      <c r="E41" s="57"/>
      <c r="F41" s="5"/>
    </row>
    <row r="42" spans="1:5" ht="12.75">
      <c r="A42" s="5"/>
      <c r="B42" s="1"/>
      <c r="C42" s="1" t="s">
        <v>32</v>
      </c>
      <c r="D42" s="16">
        <f>D40*27.1/100</f>
        <v>60555.492</v>
      </c>
      <c r="E42" s="8">
        <f aca="true" t="shared" si="1" ref="E42:E51">D42/4372.6/12</f>
        <v>1.154071033252527</v>
      </c>
    </row>
    <row r="43" spans="1:6" ht="12.75">
      <c r="A43" s="5"/>
      <c r="B43" s="65"/>
      <c r="C43" s="25" t="s">
        <v>15</v>
      </c>
      <c r="D43" s="54">
        <v>7304</v>
      </c>
      <c r="E43" s="56">
        <f t="shared" si="1"/>
        <v>0.13920017076034089</v>
      </c>
      <c r="F43" s="5"/>
    </row>
    <row r="44" spans="1:6" ht="12.75">
      <c r="A44" s="5"/>
      <c r="B44" s="66"/>
      <c r="C44" s="24" t="s">
        <v>25</v>
      </c>
      <c r="D44" s="55"/>
      <c r="E44" s="57"/>
      <c r="F44" s="5"/>
    </row>
    <row r="45" spans="1:5" ht="12.75">
      <c r="A45" s="27"/>
      <c r="B45" s="1"/>
      <c r="C45" s="15" t="s">
        <v>42</v>
      </c>
      <c r="D45" s="17">
        <v>153000</v>
      </c>
      <c r="E45" s="12">
        <f>D45/4372.6/12</f>
        <v>2.915885285642409</v>
      </c>
    </row>
    <row r="46" spans="1:5" ht="12.75">
      <c r="A46" s="27"/>
      <c r="B46" s="1"/>
      <c r="C46" s="15" t="s">
        <v>51</v>
      </c>
      <c r="D46" s="17">
        <v>5000</v>
      </c>
      <c r="E46" s="12">
        <f>D46/4372.6/12</f>
        <v>0.09529036881184344</v>
      </c>
    </row>
    <row r="47" spans="1:5" ht="25.5">
      <c r="A47" s="27"/>
      <c r="B47" s="1"/>
      <c r="C47" s="39" t="s">
        <v>50</v>
      </c>
      <c r="D47" s="42">
        <v>12000</v>
      </c>
      <c r="E47" s="43">
        <f>D47/4372.6/12</f>
        <v>0.22869688514842426</v>
      </c>
    </row>
    <row r="48" spans="1:6" ht="12.75">
      <c r="A48" s="27"/>
      <c r="B48" s="1"/>
      <c r="C48" s="38" t="s">
        <v>52</v>
      </c>
      <c r="D48" s="31">
        <v>10000</v>
      </c>
      <c r="E48" s="32">
        <f>D48/4372.6/12</f>
        <v>0.19058073762368688</v>
      </c>
      <c r="F48" s="5"/>
    </row>
    <row r="49" spans="1:5" ht="12.75">
      <c r="A49" s="14"/>
      <c r="B49" s="1"/>
      <c r="C49" s="30" t="s">
        <v>53</v>
      </c>
      <c r="D49" s="31">
        <v>81744</v>
      </c>
      <c r="E49" s="32">
        <f t="shared" si="1"/>
        <v>1.557883181631066</v>
      </c>
    </row>
    <row r="50" spans="1:5" ht="12.75">
      <c r="A50" s="13"/>
      <c r="B50" s="1"/>
      <c r="C50" s="30" t="s">
        <v>54</v>
      </c>
      <c r="D50" s="31">
        <v>1000</v>
      </c>
      <c r="E50" s="32">
        <f t="shared" si="1"/>
        <v>0.019058073762368687</v>
      </c>
    </row>
    <row r="51" spans="1:5" ht="12.75">
      <c r="A51" s="13"/>
      <c r="B51" s="1"/>
      <c r="C51" s="30" t="s">
        <v>55</v>
      </c>
      <c r="D51" s="31">
        <v>4000</v>
      </c>
      <c r="E51" s="32">
        <f t="shared" si="1"/>
        <v>0.07623229504947475</v>
      </c>
    </row>
    <row r="52" spans="1:5" ht="12.75">
      <c r="A52" s="28"/>
      <c r="B52" s="1"/>
      <c r="C52" s="33" t="s">
        <v>56</v>
      </c>
      <c r="D52" s="18">
        <v>40000</v>
      </c>
      <c r="E52" s="34">
        <f>D52/4372.6/12</f>
        <v>0.7623229504947475</v>
      </c>
    </row>
    <row r="53" spans="1:5" ht="29.25" customHeight="1">
      <c r="A53" s="5"/>
      <c r="B53" s="1"/>
      <c r="C53" s="35" t="s">
        <v>57</v>
      </c>
      <c r="D53" s="36">
        <v>58996.55</v>
      </c>
      <c r="E53" s="37">
        <f>(D53-49200-9680.36)/4372.6/12</f>
        <v>0.0022143575904496624</v>
      </c>
    </row>
    <row r="54" spans="1:6" s="2" customFormat="1" ht="12.75">
      <c r="A54" s="28"/>
      <c r="B54" s="3"/>
      <c r="C54" s="3" t="s">
        <v>3</v>
      </c>
      <c r="D54" s="19">
        <f>SUM(D40:D53)</f>
        <v>657052.042</v>
      </c>
      <c r="E54" s="19">
        <f>(D54-49200-9680.36)/4372.6/12</f>
        <v>11.400000038116147</v>
      </c>
      <c r="F54" s="6"/>
    </row>
    <row r="55" spans="2:6" ht="12.75">
      <c r="B55" s="1"/>
      <c r="C55" s="3" t="s">
        <v>16</v>
      </c>
      <c r="D55" s="19">
        <f>D38+D54</f>
        <v>1078920.49</v>
      </c>
      <c r="E55" s="19">
        <f>(D55-49200-9680.36)/4372.6/12</f>
        <v>19.440000038116146</v>
      </c>
      <c r="F55" s="44"/>
    </row>
    <row r="57" ht="12.75">
      <c r="E57" s="29"/>
    </row>
    <row r="58" spans="3:4" ht="12.75">
      <c r="C58" t="s">
        <v>23</v>
      </c>
      <c r="D58" t="s">
        <v>47</v>
      </c>
    </row>
    <row r="60" spans="4:5" ht="12.75">
      <c r="D60" s="44"/>
      <c r="E60" s="44"/>
    </row>
    <row r="61" ht="12.75">
      <c r="A61" s="29"/>
    </row>
    <row r="65" ht="12.75">
      <c r="D65" s="7"/>
    </row>
    <row r="67" ht="12.75">
      <c r="D67" s="7"/>
    </row>
    <row r="88" s="2" customFormat="1" ht="12.75"/>
  </sheetData>
  <sheetProtection/>
  <mergeCells count="20">
    <mergeCell ref="B43:B44"/>
    <mergeCell ref="D43:D44"/>
    <mergeCell ref="E43:E44"/>
    <mergeCell ref="C39:E39"/>
    <mergeCell ref="B40:B41"/>
    <mergeCell ref="D40:D41"/>
    <mergeCell ref="E40:E41"/>
    <mergeCell ref="C25:E25"/>
    <mergeCell ref="D26:D27"/>
    <mergeCell ref="E26:E27"/>
    <mergeCell ref="D10:E11"/>
    <mergeCell ref="C13:E13"/>
    <mergeCell ref="C19:E19"/>
    <mergeCell ref="C20:E20"/>
    <mergeCell ref="C11:C12"/>
    <mergeCell ref="B1:E1"/>
    <mergeCell ref="B6:E6"/>
    <mergeCell ref="B7:E7"/>
    <mergeCell ref="B8:E8"/>
    <mergeCell ref="C24:E24"/>
  </mergeCells>
  <printOptions/>
  <pageMargins left="0.25" right="0.25" top="0.75" bottom="0.75" header="0.3" footer="0.3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</dc:creator>
  <cp:keywords/>
  <dc:description/>
  <cp:lastModifiedBy>Кретов Юрий</cp:lastModifiedBy>
  <cp:lastPrinted>2021-03-13T07:30:57Z</cp:lastPrinted>
  <dcterms:created xsi:type="dcterms:W3CDTF">2018-12-18T14:21:54Z</dcterms:created>
  <dcterms:modified xsi:type="dcterms:W3CDTF">2021-03-13T07:33:32Z</dcterms:modified>
  <cp:category/>
  <cp:version/>
  <cp:contentType/>
  <cp:contentStatus/>
</cp:coreProperties>
</file>