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30" windowWidth="10605" windowHeight="8955" activeTab="0"/>
  </bookViews>
  <sheets>
    <sheet name="СМЕТА 2021г.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<sst xmlns="http://schemas.openxmlformats.org/spreadsheetml/2006/main" count="61" uniqueCount="58">
  <si>
    <t>1.</t>
  </si>
  <si>
    <t>1.1 Содержание и обслуживание жилого дома</t>
  </si>
  <si>
    <t>1.2 Текущее обслуживание и ремонт жилого дома</t>
  </si>
  <si>
    <t>Итого:</t>
  </si>
  <si>
    <t>2.</t>
  </si>
  <si>
    <t>2.1 Зарплата по штатному расписанию</t>
  </si>
  <si>
    <t>(паспортист,бухгалтер)</t>
  </si>
  <si>
    <t>2.3 Инвентарь,канцелярские и хоз.товары</t>
  </si>
  <si>
    <t>2.4 Услуги банка</t>
  </si>
  <si>
    <t>2.5 Почтовые расходы</t>
  </si>
  <si>
    <t>2.6 Единый минимальный налог</t>
  </si>
  <si>
    <t>2.7 Услуги ЕРКЦ</t>
  </si>
  <si>
    <t>2.8 Вознаграждение председателю</t>
  </si>
  <si>
    <t>3.</t>
  </si>
  <si>
    <t>3.1 Зарплата обслуживающего персонала</t>
  </si>
  <si>
    <t>3.3 Опрессовка и подготовка т/системы к зиме</t>
  </si>
  <si>
    <t>Всего по смете:</t>
  </si>
  <si>
    <t>Товарищество собственников жилья "Мокрушина 20"</t>
  </si>
  <si>
    <t xml:space="preserve"> доходов и расходов</t>
  </si>
  <si>
    <t xml:space="preserve">СМЕТА </t>
  </si>
  <si>
    <t>Утверждено:</t>
  </si>
  <si>
    <t xml:space="preserve">на общем собрании жильцов </t>
  </si>
  <si>
    <t>ТСЖ "Мокрушина 20"</t>
  </si>
  <si>
    <t>Председатель ТСЖ "Мокрушина 20"</t>
  </si>
  <si>
    <t>Общая площадь дома - 4732,4 Жилая площадь 4372,6 кв.м.</t>
  </si>
  <si>
    <t>(в т.ч. з/плата-5747,00 страх.взносы-1557,44)</t>
  </si>
  <si>
    <t>2.2 Начисление 30,2% (страховые взносы)</t>
  </si>
  <si>
    <t>ВетНет</t>
  </si>
  <si>
    <t>Ростелеком</t>
  </si>
  <si>
    <t>Новые Телесистемы</t>
  </si>
  <si>
    <t>2.9 Начисление 30,2 % страховые взносы</t>
  </si>
  <si>
    <t>3.2 Начисление 27,1%(страховые взносы)</t>
  </si>
  <si>
    <t>№п/п</t>
  </si>
  <si>
    <t>ИП Кислицын Иван Васильевич (Живая вода)</t>
  </si>
  <si>
    <t>Целевое финансирование:</t>
  </si>
  <si>
    <t>ДОХОДЫ:</t>
  </si>
  <si>
    <t>РАСХОДЫ:</t>
  </si>
  <si>
    <t>Расходы по содержанию и обслуживанию жилого дома:</t>
  </si>
  <si>
    <t>Расходы по текущему обслуживанию и ремонту жилого дома:</t>
  </si>
  <si>
    <t>2.10 Прочие расходы</t>
  </si>
  <si>
    <t>Запланировано:</t>
  </si>
  <si>
    <t>СТАТЬИ ДОХОДА И РАСХОДА:</t>
  </si>
  <si>
    <t>/Кретов Ю.Л.</t>
  </si>
  <si>
    <t>тариф на месяц:</t>
  </si>
  <si>
    <t>(с 1 января по 31 декабря 2022 г.)</t>
  </si>
  <si>
    <t>"___"___________  2022г.</t>
  </si>
  <si>
    <t>на 2022г.:</t>
  </si>
  <si>
    <t>(дворник-8046,00 сантехник-6897,00 уборщица-7126,00)</t>
  </si>
  <si>
    <t>3.5 Монтаж приподъездного козырька 4го подъезда</t>
  </si>
  <si>
    <t>3.6 Монтаж вентиляционных дефлекторов на кровле МКД в соответствии с нормативными требованиями</t>
  </si>
  <si>
    <r>
      <t>3.8</t>
    </r>
    <r>
      <rPr>
        <sz val="10"/>
        <rFont val="Arial Cyr"/>
        <family val="0"/>
      </rPr>
      <t xml:space="preserve"> Ремонт заземления МКД</t>
    </r>
  </si>
  <si>
    <r>
      <t>3</t>
    </r>
    <r>
      <rPr>
        <sz val="10"/>
        <rFont val="Arial Cyr"/>
        <family val="0"/>
      </rPr>
      <t>.9 Техническое обслуживание энергснабжения</t>
    </r>
  </si>
  <si>
    <r>
      <t>3.10</t>
    </r>
    <r>
      <rPr>
        <sz val="10"/>
        <rFont val="Arial Cyr"/>
        <family val="0"/>
      </rPr>
      <t xml:space="preserve"> Поверка манометров</t>
    </r>
  </si>
  <si>
    <r>
      <t>3.</t>
    </r>
    <r>
      <rPr>
        <sz val="10"/>
        <rFont val="Arial Cyr"/>
        <family val="0"/>
      </rPr>
      <t>11 Озеленение придомовой территории, покос травы</t>
    </r>
  </si>
  <si>
    <r>
      <t>3</t>
    </r>
    <r>
      <rPr>
        <sz val="10"/>
        <rFont val="Arial Cyr"/>
        <family val="0"/>
      </rPr>
      <t>.12 Уборка снега с крыши и придомовой территории</t>
    </r>
  </si>
  <si>
    <r>
      <t>3.</t>
    </r>
    <r>
      <rPr>
        <sz val="10"/>
        <rFont val="Arial Cyr"/>
        <family val="0"/>
      </rPr>
      <t xml:space="preserve">13 Непредвиденные расходы                                                           </t>
    </r>
    <r>
      <rPr>
        <sz val="10"/>
        <rFont val="Arial Cyr"/>
        <family val="0"/>
      </rPr>
      <t>(в статью включены доходы от аренды МОП: 60000,00 руб.</t>
    </r>
    <r>
      <rPr>
        <sz val="10"/>
        <rFont val="Arial Cyr"/>
        <family val="0"/>
      </rPr>
      <t>)</t>
    </r>
  </si>
  <si>
    <t>3.7 Замена участка трубопровода ГВС в подвале 6го подъезда</t>
  </si>
  <si>
    <t>3.4 Окраска приподъездных опорных столбов и перил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</si>
</sst>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;[Red]\-0.00"/>
    <numFmt numFmtId="183" formatCode="#,##0.00;[Red]\-#,##0.00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10"/>
      <color indexed="10"/>
      <name val="Arial Cyr"/>
      <family val="0"/>
    </font>
    <font>
      <b/>
      <sz val="18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0" fillId="32" borderId="10" xfId="0" applyNumberFormat="1" applyFill="1" applyBorder="1" applyAlignment="1">
      <alignment/>
    </xf>
    <xf numFmtId="2" fontId="0" fillId="32" borderId="0" xfId="0" applyNumberFormat="1" applyFill="1" applyAlignment="1">
      <alignment/>
    </xf>
    <xf numFmtId="2" fontId="7" fillId="32" borderId="0" xfId="0" applyNumberFormat="1" applyFont="1" applyFill="1" applyAlignment="1">
      <alignment/>
    </xf>
    <xf numFmtId="16" fontId="0" fillId="32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7" fillId="32" borderId="0" xfId="0" applyNumberFormat="1" applyFont="1" applyFill="1" applyAlignment="1">
      <alignment horizontal="right"/>
    </xf>
    <xf numFmtId="2" fontId="7" fillId="32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32" borderId="10" xfId="0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6" fontId="0" fillId="32" borderId="10" xfId="0" applyNumberFormat="1" applyFont="1" applyFill="1" applyBorder="1" applyAlignment="1">
      <alignment/>
    </xf>
    <xf numFmtId="16" fontId="0" fillId="32" borderId="10" xfId="0" applyNumberFormat="1" applyFill="1" applyBorder="1" applyAlignment="1">
      <alignment wrapText="1"/>
    </xf>
    <xf numFmtId="4" fontId="0" fillId="32" borderId="10" xfId="0" applyNumberFormat="1" applyFill="1" applyBorder="1" applyAlignment="1">
      <alignment vertical="center"/>
    </xf>
    <xf numFmtId="2" fontId="0" fillId="32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10" xfId="0" applyBorder="1" applyAlignment="1">
      <alignment vertical="top" wrapText="1"/>
    </xf>
    <xf numFmtId="4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" fontId="0" fillId="32" borderId="10" xfId="0" applyNumberFormat="1" applyFill="1" applyBorder="1" applyAlignment="1">
      <alignment vertical="top" wrapText="1"/>
    </xf>
    <xf numFmtId="0" fontId="0" fillId="32" borderId="10" xfId="0" applyNumberFormat="1" applyFill="1" applyBorder="1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B25">
      <selection activeCell="D48" sqref="D48"/>
    </sheetView>
  </sheetViews>
  <sheetFormatPr defaultColWidth="9.00390625" defaultRowHeight="12.75"/>
  <cols>
    <col min="1" max="1" width="8.25390625" style="0" customWidth="1"/>
    <col min="2" max="2" width="5.25390625" style="0" customWidth="1"/>
    <col min="3" max="3" width="59.00390625" style="0" customWidth="1"/>
    <col min="4" max="4" width="16.00390625" style="0" customWidth="1"/>
    <col min="5" max="5" width="15.125" style="0" customWidth="1"/>
    <col min="6" max="6" width="14.125" style="0" customWidth="1"/>
  </cols>
  <sheetData>
    <row r="1" spans="2:5" ht="12.75">
      <c r="B1" s="57" t="s">
        <v>17</v>
      </c>
      <c r="C1" s="57"/>
      <c r="D1" s="57"/>
      <c r="E1" s="57"/>
    </row>
    <row r="2" spans="1:5" ht="12.75">
      <c r="A2" s="20"/>
      <c r="E2" t="s">
        <v>20</v>
      </c>
    </row>
    <row r="3" spans="1:4" ht="12.75">
      <c r="A3" s="11"/>
      <c r="D3" s="21" t="s">
        <v>21</v>
      </c>
    </row>
    <row r="4" spans="1:4" ht="12.75">
      <c r="A4" s="11"/>
      <c r="D4" s="21" t="s">
        <v>22</v>
      </c>
    </row>
    <row r="5" spans="1:4" ht="12.75">
      <c r="A5" s="10"/>
      <c r="D5" t="s">
        <v>45</v>
      </c>
    </row>
    <row r="6" spans="2:5" ht="26.25" customHeight="1">
      <c r="B6" s="58" t="s">
        <v>19</v>
      </c>
      <c r="C6" s="58"/>
      <c r="D6" s="58"/>
      <c r="E6" s="58"/>
    </row>
    <row r="7" spans="2:5" ht="12.75">
      <c r="B7" s="59" t="s">
        <v>18</v>
      </c>
      <c r="C7" s="59"/>
      <c r="D7" s="59"/>
      <c r="E7" s="59"/>
    </row>
    <row r="8" spans="2:5" ht="12.75">
      <c r="B8" s="59" t="s">
        <v>44</v>
      </c>
      <c r="C8" s="59"/>
      <c r="D8" s="59"/>
      <c r="E8" s="59"/>
    </row>
    <row r="9" spans="2:5" ht="12.75">
      <c r="B9" s="7"/>
      <c r="C9" s="7"/>
      <c r="D9" s="7"/>
      <c r="E9" s="7"/>
    </row>
    <row r="10" spans="2:5" ht="12.75">
      <c r="B10" s="1" t="s">
        <v>24</v>
      </c>
      <c r="C10" s="22"/>
      <c r="D10" s="67" t="s">
        <v>40</v>
      </c>
      <c r="E10" s="68"/>
    </row>
    <row r="11" spans="2:5" ht="12.75">
      <c r="B11" s="1" t="s">
        <v>32</v>
      </c>
      <c r="C11" s="74" t="s">
        <v>41</v>
      </c>
      <c r="D11" s="69"/>
      <c r="E11" s="70"/>
    </row>
    <row r="12" spans="2:5" ht="13.5" customHeight="1">
      <c r="B12" s="1"/>
      <c r="C12" s="75"/>
      <c r="D12" s="22" t="s">
        <v>46</v>
      </c>
      <c r="E12" s="22" t="s">
        <v>43</v>
      </c>
    </row>
    <row r="13" spans="2:5" ht="12.75">
      <c r="B13" s="3" t="s">
        <v>0</v>
      </c>
      <c r="C13" s="60" t="s">
        <v>35</v>
      </c>
      <c r="D13" s="61"/>
      <c r="E13" s="62"/>
    </row>
    <row r="14" spans="2:5" ht="12.75">
      <c r="B14" s="1"/>
      <c r="C14" s="1" t="s">
        <v>27</v>
      </c>
      <c r="D14" s="43">
        <f>900*4</f>
        <v>3600</v>
      </c>
      <c r="E14" s="1"/>
    </row>
    <row r="15" spans="2:5" ht="12.75">
      <c r="B15" s="1"/>
      <c r="C15" s="1" t="s">
        <v>28</v>
      </c>
      <c r="D15" s="43">
        <f>5400*4</f>
        <v>21600</v>
      </c>
      <c r="E15" s="1"/>
    </row>
    <row r="16" spans="1:5" ht="12.75">
      <c r="A16" s="7"/>
      <c r="B16" s="1"/>
      <c r="C16" s="1" t="s">
        <v>29</v>
      </c>
      <c r="D16" s="43">
        <f>2700*4</f>
        <v>10800</v>
      </c>
      <c r="E16" s="1"/>
    </row>
    <row r="17" spans="2:5" ht="12.75">
      <c r="B17" s="1"/>
      <c r="C17" s="1" t="s">
        <v>33</v>
      </c>
      <c r="D17" s="43">
        <v>24000</v>
      </c>
      <c r="E17" s="1"/>
    </row>
    <row r="18" spans="1:5" ht="12.75">
      <c r="A18" s="38"/>
      <c r="B18" s="1"/>
      <c r="C18" s="3" t="s">
        <v>3</v>
      </c>
      <c r="D18" s="19">
        <f>SUM(D14:D17)</f>
        <v>60000</v>
      </c>
      <c r="E18" s="1"/>
    </row>
    <row r="19" spans="2:5" ht="12.75">
      <c r="B19" s="1"/>
      <c r="C19" s="71"/>
      <c r="D19" s="72"/>
      <c r="E19" s="73"/>
    </row>
    <row r="20" spans="2:5" ht="12.75">
      <c r="B20" s="1"/>
      <c r="C20" s="60" t="s">
        <v>34</v>
      </c>
      <c r="D20" s="61"/>
      <c r="E20" s="62"/>
    </row>
    <row r="21" spans="1:5" ht="12.75">
      <c r="A21" s="5"/>
      <c r="B21" s="1"/>
      <c r="C21" s="1" t="s">
        <v>1</v>
      </c>
      <c r="D21" s="19">
        <f>D37</f>
        <v>439232.778</v>
      </c>
      <c r="E21" s="8">
        <f>E37</f>
        <v>8.37093068197411</v>
      </c>
    </row>
    <row r="22" spans="1:5" ht="12.75">
      <c r="A22" s="5"/>
      <c r="B22" s="1"/>
      <c r="C22" s="1" t="s">
        <v>2</v>
      </c>
      <c r="D22" s="19">
        <f>D54</f>
        <v>787644.388</v>
      </c>
      <c r="E22" s="8">
        <f>E54</f>
        <v>13.867500419277624</v>
      </c>
    </row>
    <row r="23" spans="1:5" ht="12.75">
      <c r="A23" s="5"/>
      <c r="B23" s="1"/>
      <c r="C23" s="3" t="s">
        <v>3</v>
      </c>
      <c r="D23" s="19">
        <f>D21+D22</f>
        <v>1226877.166</v>
      </c>
      <c r="E23" s="9">
        <f>E21+E22</f>
        <v>22.238431101251734</v>
      </c>
    </row>
    <row r="24" spans="1:5" ht="12.75">
      <c r="A24" s="5"/>
      <c r="B24" s="1"/>
      <c r="C24" s="60" t="s">
        <v>36</v>
      </c>
      <c r="D24" s="61"/>
      <c r="E24" s="62"/>
    </row>
    <row r="25" spans="1:6" s="2" customFormat="1" ht="12.75">
      <c r="A25" s="6"/>
      <c r="B25" s="3" t="s">
        <v>4</v>
      </c>
      <c r="C25" s="60" t="s">
        <v>37</v>
      </c>
      <c r="D25" s="61"/>
      <c r="E25" s="62"/>
      <c r="F25" s="39"/>
    </row>
    <row r="26" spans="1:5" ht="12.75">
      <c r="A26" s="5"/>
      <c r="B26" s="24"/>
      <c r="C26" s="44" t="s">
        <v>5</v>
      </c>
      <c r="D26" s="63">
        <v>153108</v>
      </c>
      <c r="E26" s="65">
        <f>D26/4372.6/12</f>
        <v>2.9179435576087447</v>
      </c>
    </row>
    <row r="27" spans="1:6" ht="12.75">
      <c r="A27" s="5"/>
      <c r="B27" s="23"/>
      <c r="C27" s="45" t="s">
        <v>6</v>
      </c>
      <c r="D27" s="64"/>
      <c r="E27" s="66"/>
      <c r="F27" s="38"/>
    </row>
    <row r="28" spans="1:6" ht="12.75">
      <c r="A28" s="5"/>
      <c r="B28" s="1"/>
      <c r="C28" s="46" t="s">
        <v>26</v>
      </c>
      <c r="D28" s="43">
        <f>D26*30.2/100</f>
        <v>46238.615999999995</v>
      </c>
      <c r="E28" s="8">
        <f>D28/4372.6/12</f>
        <v>0.8812189543978409</v>
      </c>
      <c r="F28" s="38"/>
    </row>
    <row r="29" spans="1:5" ht="12.75">
      <c r="A29" s="5"/>
      <c r="B29" s="49"/>
      <c r="C29" s="49" t="s">
        <v>7</v>
      </c>
      <c r="D29" s="50">
        <v>4500</v>
      </c>
      <c r="E29" s="51">
        <f aca="true" t="shared" si="0" ref="E29:E35">D29/4372.6/12</f>
        <v>0.0857613319306591</v>
      </c>
    </row>
    <row r="30" spans="1:5" ht="12.75">
      <c r="A30" s="5"/>
      <c r="B30" s="49"/>
      <c r="C30" s="49" t="s">
        <v>8</v>
      </c>
      <c r="D30" s="50">
        <v>3000</v>
      </c>
      <c r="E30" s="51">
        <f t="shared" si="0"/>
        <v>0.057174221287106065</v>
      </c>
    </row>
    <row r="31" spans="1:5" ht="12.75">
      <c r="A31" s="5"/>
      <c r="B31" s="1"/>
      <c r="C31" s="1" t="s">
        <v>9</v>
      </c>
      <c r="D31" s="16">
        <v>700</v>
      </c>
      <c r="E31" s="8">
        <f t="shared" si="0"/>
        <v>0.013340651633658081</v>
      </c>
    </row>
    <row r="32" spans="1:5" ht="12.75">
      <c r="A32" s="13"/>
      <c r="B32" s="1"/>
      <c r="C32" s="1" t="s">
        <v>10</v>
      </c>
      <c r="D32" s="16">
        <v>12000</v>
      </c>
      <c r="E32" s="8">
        <f t="shared" si="0"/>
        <v>0.22869688514842426</v>
      </c>
    </row>
    <row r="33" spans="1:5" ht="12.75">
      <c r="A33" s="25"/>
      <c r="B33" s="1"/>
      <c r="C33" s="1" t="s">
        <v>11</v>
      </c>
      <c r="D33" s="16">
        <v>37200</v>
      </c>
      <c r="E33" s="8">
        <f t="shared" si="0"/>
        <v>0.7089603439601152</v>
      </c>
    </row>
    <row r="34" spans="1:5" ht="12.75">
      <c r="A34" s="13"/>
      <c r="B34" s="1"/>
      <c r="C34" s="46" t="s">
        <v>12</v>
      </c>
      <c r="D34" s="43">
        <v>137931</v>
      </c>
      <c r="E34" s="8">
        <f t="shared" si="0"/>
        <v>2.6286991721172757</v>
      </c>
    </row>
    <row r="35" spans="1:5" ht="12.75">
      <c r="A35" s="13"/>
      <c r="B35" s="1"/>
      <c r="C35" s="46" t="s">
        <v>30</v>
      </c>
      <c r="D35" s="43">
        <f>D34*30.2/100</f>
        <v>41655.162</v>
      </c>
      <c r="E35" s="8">
        <f t="shared" si="0"/>
        <v>0.7938671499794171</v>
      </c>
    </row>
    <row r="36" spans="1:7" ht="12.75">
      <c r="A36" s="14"/>
      <c r="B36" s="1"/>
      <c r="C36" s="1" t="s">
        <v>39</v>
      </c>
      <c r="D36" s="18">
        <v>2900</v>
      </c>
      <c r="E36" s="8">
        <f>D36/4372.6/12</f>
        <v>0.055268413910869195</v>
      </c>
      <c r="F36" s="5"/>
      <c r="G36" s="5"/>
    </row>
    <row r="37" spans="1:8" s="2" customFormat="1" ht="12.75">
      <c r="A37" s="13"/>
      <c r="B37" s="3"/>
      <c r="C37" s="3" t="s">
        <v>3</v>
      </c>
      <c r="D37" s="19">
        <f>SUM(D26:D36)</f>
        <v>439232.778</v>
      </c>
      <c r="E37" s="9">
        <f>D37/4372.6/12</f>
        <v>8.37093068197411</v>
      </c>
      <c r="F37" s="6"/>
      <c r="H37" s="6"/>
    </row>
    <row r="38" spans="1:5" ht="12.75">
      <c r="A38" s="13"/>
      <c r="B38" s="3" t="s">
        <v>13</v>
      </c>
      <c r="C38" s="60" t="s">
        <v>38</v>
      </c>
      <c r="D38" s="61"/>
      <c r="E38" s="62"/>
    </row>
    <row r="39" spans="1:5" s="4" customFormat="1" ht="12.75">
      <c r="A39" s="5"/>
      <c r="B39" s="80"/>
      <c r="C39" s="47" t="s">
        <v>14</v>
      </c>
      <c r="D39" s="63">
        <v>264828</v>
      </c>
      <c r="E39" s="65">
        <f>D39/4372.6/12</f>
        <v>5.047111558340575</v>
      </c>
    </row>
    <row r="40" spans="1:6" ht="12.75">
      <c r="A40" s="5"/>
      <c r="B40" s="81"/>
      <c r="C40" s="48" t="s">
        <v>47</v>
      </c>
      <c r="D40" s="64"/>
      <c r="E40" s="66"/>
      <c r="F40" s="5"/>
    </row>
    <row r="41" spans="1:5" ht="12.75">
      <c r="A41" s="5"/>
      <c r="B41" s="1"/>
      <c r="C41" s="46" t="s">
        <v>31</v>
      </c>
      <c r="D41" s="43">
        <f>D39*27.1/100</f>
        <v>71768.388</v>
      </c>
      <c r="E41" s="8">
        <f aca="true" t="shared" si="1" ref="E41:E51">D41/4372.6/12</f>
        <v>1.367767232310296</v>
      </c>
    </row>
    <row r="42" spans="1:6" ht="12.75">
      <c r="A42" s="5"/>
      <c r="B42" s="76"/>
      <c r="C42" s="24" t="s">
        <v>15</v>
      </c>
      <c r="D42" s="78">
        <v>7304</v>
      </c>
      <c r="E42" s="65">
        <f t="shared" si="1"/>
        <v>0.13920017076034089</v>
      </c>
      <c r="F42" s="5"/>
    </row>
    <row r="43" spans="1:6" ht="12.75">
      <c r="A43" s="5"/>
      <c r="B43" s="77"/>
      <c r="C43" s="23" t="s">
        <v>25</v>
      </c>
      <c r="D43" s="79"/>
      <c r="E43" s="66"/>
      <c r="F43" s="5"/>
    </row>
    <row r="44" spans="1:5" ht="12.75" customHeight="1">
      <c r="A44" s="26"/>
      <c r="B44" s="1"/>
      <c r="C44" s="55" t="s">
        <v>57</v>
      </c>
      <c r="D44" s="17">
        <v>30000</v>
      </c>
      <c r="E44" s="12">
        <f>D44/4372.6/12</f>
        <v>0.5717422128710606</v>
      </c>
    </row>
    <row r="45" spans="1:5" ht="12.75">
      <c r="A45" s="26"/>
      <c r="B45" s="1"/>
      <c r="C45" s="15" t="s">
        <v>48</v>
      </c>
      <c r="D45" s="17">
        <v>100000</v>
      </c>
      <c r="E45" s="12">
        <f>D45/4372.6/12</f>
        <v>1.9058073762368688</v>
      </c>
    </row>
    <row r="46" spans="1:5" ht="25.5">
      <c r="A46" s="26"/>
      <c r="B46" s="1"/>
      <c r="C46" s="35" t="s">
        <v>49</v>
      </c>
      <c r="D46" s="36">
        <v>60000</v>
      </c>
      <c r="E46" s="37">
        <f>D46/4372.6/12</f>
        <v>1.1434844257421213</v>
      </c>
    </row>
    <row r="47" spans="1:5" ht="12.75">
      <c r="A47" s="26"/>
      <c r="B47" s="1"/>
      <c r="C47" s="56" t="s">
        <v>56</v>
      </c>
      <c r="D47" s="36">
        <v>15000</v>
      </c>
      <c r="E47" s="37">
        <f>D47/4372.6/12</f>
        <v>0.2858711064355303</v>
      </c>
    </row>
    <row r="48" spans="1:6" ht="12.75">
      <c r="A48" s="26"/>
      <c r="B48" s="1"/>
      <c r="C48" s="34" t="s">
        <v>50</v>
      </c>
      <c r="D48" s="30">
        <v>50000</v>
      </c>
      <c r="E48" s="31">
        <f>D48/4372.6/12</f>
        <v>0.9529036881184344</v>
      </c>
      <c r="F48" s="5"/>
    </row>
    <row r="49" spans="1:5" ht="12.75">
      <c r="A49" s="14"/>
      <c r="B49" s="1"/>
      <c r="C49" s="29" t="s">
        <v>51</v>
      </c>
      <c r="D49" s="30">
        <v>81744</v>
      </c>
      <c r="E49" s="31">
        <f t="shared" si="1"/>
        <v>1.557883181631066</v>
      </c>
    </row>
    <row r="50" spans="1:5" ht="12.75">
      <c r="A50" s="13"/>
      <c r="B50" s="49"/>
      <c r="C50" s="52" t="s">
        <v>52</v>
      </c>
      <c r="D50" s="53">
        <v>1000</v>
      </c>
      <c r="E50" s="54">
        <f t="shared" si="1"/>
        <v>0.019058073762368687</v>
      </c>
    </row>
    <row r="51" spans="1:5" ht="12.75">
      <c r="A51" s="13"/>
      <c r="B51" s="1"/>
      <c r="C51" s="29" t="s">
        <v>53</v>
      </c>
      <c r="D51" s="30">
        <v>6000</v>
      </c>
      <c r="E51" s="31">
        <f t="shared" si="1"/>
        <v>0.11434844257421213</v>
      </c>
    </row>
    <row r="52" spans="1:5" ht="12.75">
      <c r="A52" s="27"/>
      <c r="B52" s="1"/>
      <c r="C52" s="32" t="s">
        <v>54</v>
      </c>
      <c r="D52" s="18">
        <v>40000</v>
      </c>
      <c r="E52" s="33">
        <f>D52/4372.6/12</f>
        <v>0.7623229504947475</v>
      </c>
    </row>
    <row r="53" spans="1:5" ht="29.25" customHeight="1">
      <c r="A53" s="5"/>
      <c r="B53" s="1"/>
      <c r="C53" s="40" t="s">
        <v>55</v>
      </c>
      <c r="D53" s="41">
        <v>60000</v>
      </c>
      <c r="E53" s="42">
        <v>0</v>
      </c>
    </row>
    <row r="54" spans="1:6" s="2" customFormat="1" ht="12.75">
      <c r="A54" s="27"/>
      <c r="B54" s="3"/>
      <c r="C54" s="3" t="s">
        <v>3</v>
      </c>
      <c r="D54" s="19">
        <f>D39+D41+D42+D44+D45+D46+D47+D48+D49+D50+D51+D52+D53</f>
        <v>787644.388</v>
      </c>
      <c r="E54" s="19">
        <f>(D54-60000)/4372.6/12</f>
        <v>13.867500419277624</v>
      </c>
      <c r="F54" s="6"/>
    </row>
    <row r="55" spans="2:6" ht="12.75">
      <c r="B55" s="1"/>
      <c r="C55" s="3" t="s">
        <v>16</v>
      </c>
      <c r="D55" s="19">
        <f>D37+D54</f>
        <v>1226877.166</v>
      </c>
      <c r="E55" s="19">
        <f>(D55-60000)/4372.6/12</f>
        <v>22.23843110125173</v>
      </c>
      <c r="F55" s="38"/>
    </row>
    <row r="56" ht="12.75">
      <c r="D56" s="38"/>
    </row>
    <row r="57" ht="12.75">
      <c r="E57" s="28"/>
    </row>
    <row r="58" spans="3:6" ht="12.75">
      <c r="C58" t="s">
        <v>23</v>
      </c>
      <c r="D58" t="s">
        <v>42</v>
      </c>
      <c r="F58" s="5"/>
    </row>
    <row r="60" spans="4:5" ht="12.75">
      <c r="D60" s="38"/>
      <c r="E60" s="38"/>
    </row>
    <row r="61" ht="12.75">
      <c r="A61" s="28"/>
    </row>
    <row r="65" ht="12.75">
      <c r="D65" s="7"/>
    </row>
    <row r="67" ht="12.75">
      <c r="D67" s="7"/>
    </row>
    <row r="88" s="2" customFormat="1" ht="12.75"/>
  </sheetData>
  <sheetProtection/>
  <mergeCells count="20">
    <mergeCell ref="C20:E20"/>
    <mergeCell ref="C11:C12"/>
    <mergeCell ref="C24:E24"/>
    <mergeCell ref="B42:B43"/>
    <mergeCell ref="D42:D43"/>
    <mergeCell ref="E42:E43"/>
    <mergeCell ref="C38:E38"/>
    <mergeCell ref="B39:B40"/>
    <mergeCell ref="D39:D40"/>
    <mergeCell ref="E39:E40"/>
    <mergeCell ref="B1:E1"/>
    <mergeCell ref="B6:E6"/>
    <mergeCell ref="B7:E7"/>
    <mergeCell ref="B8:E8"/>
    <mergeCell ref="C25:E25"/>
    <mergeCell ref="D26:D27"/>
    <mergeCell ref="E26:E27"/>
    <mergeCell ref="D10:E11"/>
    <mergeCell ref="C13:E13"/>
    <mergeCell ref="C19:E19"/>
  </mergeCells>
  <printOptions/>
  <pageMargins left="0.25" right="0.25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Домашний</cp:lastModifiedBy>
  <cp:lastPrinted>2021-03-13T07:30:57Z</cp:lastPrinted>
  <dcterms:created xsi:type="dcterms:W3CDTF">2018-12-18T14:21:54Z</dcterms:created>
  <dcterms:modified xsi:type="dcterms:W3CDTF">2022-04-03T06:17:25Z</dcterms:modified>
  <cp:category/>
  <cp:version/>
  <cp:contentType/>
  <cp:contentStatus/>
</cp:coreProperties>
</file>