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30" windowWidth="10605" windowHeight="8955" activeTab="0"/>
  </bookViews>
  <sheets>
    <sheet name="СМЕТА 2023г.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<sst xmlns="http://schemas.openxmlformats.org/spreadsheetml/2006/main" count="65" uniqueCount="63">
  <si>
    <t>1.</t>
  </si>
  <si>
    <t>1.1 Содержание и обслуживание жилого дома</t>
  </si>
  <si>
    <t>1.2 Текущее обслуживание и ремонт жилого дома</t>
  </si>
  <si>
    <t>Итого:</t>
  </si>
  <si>
    <t>2.</t>
  </si>
  <si>
    <t>Всего по смете:</t>
  </si>
  <si>
    <t>Товарищество собственников жилья "Мокрушина 20"</t>
  </si>
  <si>
    <t xml:space="preserve"> доходов и расходов</t>
  </si>
  <si>
    <t xml:space="preserve">СМЕТА </t>
  </si>
  <si>
    <t>Утверждено:</t>
  </si>
  <si>
    <t xml:space="preserve">на общем собрании жильцов </t>
  </si>
  <si>
    <t>ТСЖ "Мокрушина 20"</t>
  </si>
  <si>
    <t>Председатель ТСЖ "Мокрушина 20"</t>
  </si>
  <si>
    <t>№п/п</t>
  </si>
  <si>
    <t>РАСХОДЫ:</t>
  </si>
  <si>
    <t>Расходы по содержанию и обслуживанию жилого дома:</t>
  </si>
  <si>
    <t>Расходы по текущему обслуживанию и ремонту жилого дома:</t>
  </si>
  <si>
    <t>Запланировано:</t>
  </si>
  <si>
    <t>СТАТЬИ ДОХОДА И РАСХОДА:</t>
  </si>
  <si>
    <t>/Кретов Ю.Л.</t>
  </si>
  <si>
    <t>тариф на месяц:</t>
  </si>
  <si>
    <t>(председатель-11494,00руб.; бухгалтер-10690,00руб.)</t>
  </si>
  <si>
    <t>(с 1 января по 31 декабря 2024 г.)</t>
  </si>
  <si>
    <t>на 2024 г.:</t>
  </si>
  <si>
    <t>"___"___________  2024 г.</t>
  </si>
  <si>
    <t>(дворник-8851,00руб.; уборщица-8046,00руб.)</t>
  </si>
  <si>
    <t>1.3 Доходы от аренды МОП:</t>
  </si>
  <si>
    <t>а) ООО ВетНет (900руб. в квартал)</t>
  </si>
  <si>
    <t>б) ПАО Ростелеком (5400руб. в квартал)</t>
  </si>
  <si>
    <t>в) ООО Новые Телесистемы (2700руб. в квартал)</t>
  </si>
  <si>
    <t>г) ИП Кислицын Иван Васильевич (Живая вода) (2500руб. в месяц)</t>
  </si>
  <si>
    <r>
      <t xml:space="preserve">Общая площадь дома - 4732,4; </t>
    </r>
    <r>
      <rPr>
        <b/>
        <sz val="10"/>
        <rFont val="Arial Cyr"/>
        <family val="0"/>
      </rPr>
      <t>Жилая площадь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>4372,6 кв.м.</t>
    </r>
  </si>
  <si>
    <t>2.1</t>
  </si>
  <si>
    <t>2.2</t>
  </si>
  <si>
    <t>2.1.1 Зарплата по штатному расписанию</t>
  </si>
  <si>
    <t>2.1.2 Начисление 30,2% (страховые взносы)</t>
  </si>
  <si>
    <t>2.1.3 Зарплата по штатному расписанию (паспортист-2069руб.)</t>
  </si>
  <si>
    <t>2.1.4 Начисление 30,0%(страховые взносы)</t>
  </si>
  <si>
    <t>2.1.5 Инвентарь,канцелярские и хоз.товары</t>
  </si>
  <si>
    <t>2.1.6 Услуги банка</t>
  </si>
  <si>
    <t>2.1.7 Единый минимальный налог</t>
  </si>
  <si>
    <t>2.1.8 Услуги ЕРКЦ</t>
  </si>
  <si>
    <t>2.1.9 Прочие расходы</t>
  </si>
  <si>
    <t>2.2.1 Зарплата обслуживающего персонала</t>
  </si>
  <si>
    <t>2.2.2 Начисление 27,1%(страховые взносы)</t>
  </si>
  <si>
    <t>2.2.3 Зарплата сантехника-7500руб. (самозанятый)</t>
  </si>
  <si>
    <t>2.2.4 Опрессовка и подготовка т/системы к зиме</t>
  </si>
  <si>
    <t>2.2.5 Электронный ключ (Тензор)</t>
  </si>
  <si>
    <t>2.2.6 Замена электрощитков в подвале 1го и 6го подъездов, установка светодиодного фонаря на угол дома около 1го подъезда</t>
  </si>
  <si>
    <t>2.2.7 Частичный ремонт межпанельных швов в 62кв., 47кв., 4кв.</t>
  </si>
  <si>
    <t xml:space="preserve">2.2.8 Компенсация расходов за ремонт межпанельных швов 14кв. </t>
  </si>
  <si>
    <t>2.2.9 Снос аварийного дерева, подпиливание веток деревьев напротив 5го подъезда с южной стороны дома</t>
  </si>
  <si>
    <t>2.2.11 Покраска входных дверей 2го, 3го, 4го, 5го и 6го подъездов</t>
  </si>
  <si>
    <t>2.2.12 Замена участка трубы ГВС в подвале 1го, 5го и 6го подъездов</t>
  </si>
  <si>
    <t>2.2.13 Утепление фановых труб на кровле МКД и частичная их замена</t>
  </si>
  <si>
    <t>2.2.14 Промывка системы отопления с торцевых сторон МКД</t>
  </si>
  <si>
    <t>2.2.15 Техническое обслуживание энергоснабжения</t>
  </si>
  <si>
    <t>2.2.16 Поверка манометров</t>
  </si>
  <si>
    <t>2.2.17 Озеленение придомовой территории, покос травы</t>
  </si>
  <si>
    <t>2.2.18 Уборка снега с крыши и придомовой территории</t>
  </si>
  <si>
    <t>ФИНАНСИРОВАНИЕ:</t>
  </si>
  <si>
    <r>
      <t>2.2.</t>
    </r>
    <r>
      <rPr>
        <sz val="10"/>
        <rFont val="Arial Cyr"/>
        <family val="0"/>
      </rPr>
      <t xml:space="preserve">19 Непредвиденные расходы:                                                           </t>
    </r>
    <r>
      <rPr>
        <sz val="10"/>
        <rFont val="Arial Cyr"/>
        <family val="0"/>
      </rPr>
      <t>(</t>
    </r>
    <r>
      <rPr>
        <b/>
        <i/>
        <sz val="10"/>
        <rFont val="Arial Cyr"/>
        <family val="0"/>
      </rPr>
      <t>За счет доходов от аренды МОП: 66000,00руб.</t>
    </r>
    <r>
      <rPr>
        <b/>
        <sz val="10"/>
        <rFont val="Arial Cyr"/>
        <family val="0"/>
      </rPr>
      <t>)</t>
    </r>
  </si>
  <si>
    <t xml:space="preserve">2.2.10 Стяжка крылечек у 2го, 3го и 6го подъездов, подливка крылечка у 1го подъезда, ремонт ступенек крылечка у 4го подъезда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</si>
</sst>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;[Red]\-0.00"/>
    <numFmt numFmtId="183" formatCode="#,##0.00;[Red]\-#,##0.00"/>
    <numFmt numFmtId="184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4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4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16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6" fontId="0" fillId="0" borderId="10" xfId="0" applyNumberFormat="1" applyBorder="1" applyAlignment="1">
      <alignment/>
    </xf>
    <xf numFmtId="1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28">
      <selection activeCell="B49" sqref="B49"/>
    </sheetView>
  </sheetViews>
  <sheetFormatPr defaultColWidth="9.00390625" defaultRowHeight="12.75"/>
  <cols>
    <col min="1" max="1" width="6.25390625" style="0" customWidth="1"/>
    <col min="2" max="2" width="60.25390625" style="0" customWidth="1"/>
    <col min="3" max="3" width="12.875" style="0" customWidth="1"/>
    <col min="4" max="4" width="16.25390625" style="0" customWidth="1"/>
    <col min="5" max="5" width="21.375" style="0" customWidth="1"/>
  </cols>
  <sheetData>
    <row r="1" spans="1:4" ht="12.75">
      <c r="A1" s="74" t="s">
        <v>6</v>
      </c>
      <c r="B1" s="74"/>
      <c r="C1" s="74"/>
      <c r="D1" s="74"/>
    </row>
    <row r="2" ht="12.75">
      <c r="D2" t="s">
        <v>9</v>
      </c>
    </row>
    <row r="3" ht="12.75">
      <c r="C3" s="12" t="s">
        <v>10</v>
      </c>
    </row>
    <row r="4" ht="12.75">
      <c r="C4" s="12" t="s">
        <v>11</v>
      </c>
    </row>
    <row r="5" ht="12.75">
      <c r="C5" t="s">
        <v>24</v>
      </c>
    </row>
    <row r="6" spans="1:4" ht="26.25" customHeight="1">
      <c r="A6" s="75" t="s">
        <v>8</v>
      </c>
      <c r="B6" s="75"/>
      <c r="C6" s="75"/>
      <c r="D6" s="75"/>
    </row>
    <row r="7" spans="1:4" ht="12.75">
      <c r="A7" s="76" t="s">
        <v>7</v>
      </c>
      <c r="B7" s="76"/>
      <c r="C7" s="76"/>
      <c r="D7" s="76"/>
    </row>
    <row r="8" spans="1:4" ht="12.75">
      <c r="A8" s="77" t="s">
        <v>22</v>
      </c>
      <c r="B8" s="76"/>
      <c r="C8" s="76"/>
      <c r="D8" s="76"/>
    </row>
    <row r="9" spans="1:4" ht="12.75">
      <c r="A9" s="7"/>
      <c r="B9" s="7"/>
      <c r="C9" s="7"/>
      <c r="D9" s="7"/>
    </row>
    <row r="10" spans="1:4" ht="12.75">
      <c r="A10" s="1" t="s">
        <v>31</v>
      </c>
      <c r="B10" s="40"/>
      <c r="C10" s="65" t="s">
        <v>17</v>
      </c>
      <c r="D10" s="66"/>
    </row>
    <row r="11" spans="1:4" ht="12.75">
      <c r="A11" s="1" t="s">
        <v>13</v>
      </c>
      <c r="B11" s="63" t="s">
        <v>18</v>
      </c>
      <c r="C11" s="67"/>
      <c r="D11" s="68"/>
    </row>
    <row r="12" spans="1:4" ht="13.5" customHeight="1">
      <c r="A12" s="1"/>
      <c r="B12" s="64"/>
      <c r="C12" s="42" t="s">
        <v>23</v>
      </c>
      <c r="D12" s="42" t="s">
        <v>20</v>
      </c>
    </row>
    <row r="13" spans="1:4" ht="12.75">
      <c r="A13" s="3" t="s">
        <v>0</v>
      </c>
      <c r="B13" s="60" t="s">
        <v>60</v>
      </c>
      <c r="C13" s="61"/>
      <c r="D13" s="62"/>
    </row>
    <row r="14" spans="1:5" ht="12.75">
      <c r="A14" s="1"/>
      <c r="B14" s="3" t="s">
        <v>1</v>
      </c>
      <c r="C14" s="11">
        <v>439184</v>
      </c>
      <c r="D14" s="9">
        <f>D34</f>
        <v>8.370000991019834</v>
      </c>
      <c r="E14" s="5"/>
    </row>
    <row r="15" spans="1:5" ht="12.75">
      <c r="A15" s="1"/>
      <c r="B15" s="3" t="s">
        <v>2</v>
      </c>
      <c r="C15" s="11">
        <v>727776</v>
      </c>
      <c r="D15" s="9">
        <f>D56</f>
        <v>13.870008690481635</v>
      </c>
      <c r="E15" s="30"/>
    </row>
    <row r="16" spans="1:5" ht="12.75">
      <c r="A16" s="1"/>
      <c r="B16" s="55" t="s">
        <v>26</v>
      </c>
      <c r="C16" s="11">
        <v>66000</v>
      </c>
      <c r="D16" s="8"/>
      <c r="E16" s="30"/>
    </row>
    <row r="17" spans="1:5" ht="12.75">
      <c r="A17" s="1"/>
      <c r="B17" s="54" t="s">
        <v>27</v>
      </c>
      <c r="C17" s="24">
        <f>900*4</f>
        <v>3600</v>
      </c>
      <c r="D17" s="8"/>
      <c r="E17" s="30"/>
    </row>
    <row r="18" spans="1:5" ht="12.75">
      <c r="A18" s="1"/>
      <c r="B18" s="54" t="s">
        <v>28</v>
      </c>
      <c r="C18" s="24">
        <v>21600</v>
      </c>
      <c r="D18" s="8"/>
      <c r="E18" s="30"/>
    </row>
    <row r="19" spans="1:5" ht="12.75">
      <c r="A19" s="1"/>
      <c r="B19" s="54" t="s">
        <v>29</v>
      </c>
      <c r="C19" s="24">
        <f>2700*4</f>
        <v>10800</v>
      </c>
      <c r="D19" s="8"/>
      <c r="E19" s="30"/>
    </row>
    <row r="20" spans="1:5" ht="12.75">
      <c r="A20" s="1"/>
      <c r="B20" s="54" t="s">
        <v>30</v>
      </c>
      <c r="C20" s="10">
        <v>30000</v>
      </c>
      <c r="D20" s="8"/>
      <c r="E20" s="30"/>
    </row>
    <row r="21" spans="1:4" ht="12.75">
      <c r="A21" s="1"/>
      <c r="B21" s="3" t="s">
        <v>3</v>
      </c>
      <c r="C21" s="11">
        <f>C14+C15+C16</f>
        <v>1232960</v>
      </c>
      <c r="D21" s="9">
        <f>D14+D15</f>
        <v>22.24000968150147</v>
      </c>
    </row>
    <row r="22" spans="1:4" ht="12.75">
      <c r="A22" s="3" t="s">
        <v>4</v>
      </c>
      <c r="B22" s="60" t="s">
        <v>14</v>
      </c>
      <c r="C22" s="61"/>
      <c r="D22" s="62"/>
    </row>
    <row r="23" spans="1:5" s="2" customFormat="1" ht="12.75">
      <c r="A23" s="56" t="s">
        <v>32</v>
      </c>
      <c r="B23" s="60" t="s">
        <v>15</v>
      </c>
      <c r="C23" s="61"/>
      <c r="D23" s="62"/>
      <c r="E23" s="20"/>
    </row>
    <row r="24" spans="1:4" ht="12.75">
      <c r="A24" s="14"/>
      <c r="B24" s="14" t="s">
        <v>34</v>
      </c>
      <c r="C24" s="72">
        <v>266208</v>
      </c>
      <c r="D24" s="58">
        <f>C24/4372.6/12</f>
        <v>5.0734117001326435</v>
      </c>
    </row>
    <row r="25" spans="1:5" ht="12.75">
      <c r="A25" s="13"/>
      <c r="B25" s="31" t="s">
        <v>21</v>
      </c>
      <c r="C25" s="73"/>
      <c r="D25" s="59"/>
      <c r="E25" s="19"/>
    </row>
    <row r="26" spans="1:5" ht="12.75">
      <c r="A26" s="1"/>
      <c r="B26" s="1" t="s">
        <v>35</v>
      </c>
      <c r="C26" s="10">
        <f>C24*30.2/100</f>
        <v>80394.81599999999</v>
      </c>
      <c r="D26" s="18">
        <f aca="true" t="shared" si="0" ref="D26:D33">C26/4372.6/12</f>
        <v>1.5321703334400583</v>
      </c>
      <c r="E26" s="19"/>
    </row>
    <row r="27" spans="1:5" ht="12.75">
      <c r="A27" s="1"/>
      <c r="B27" s="25" t="s">
        <v>36</v>
      </c>
      <c r="C27" s="10">
        <v>24828</v>
      </c>
      <c r="D27" s="18">
        <f t="shared" si="0"/>
        <v>0.47317385537208984</v>
      </c>
      <c r="E27" s="29"/>
    </row>
    <row r="28" spans="1:5" ht="12.75">
      <c r="A28" s="1"/>
      <c r="B28" s="1" t="s">
        <v>37</v>
      </c>
      <c r="C28" s="10">
        <v>7448</v>
      </c>
      <c r="D28" s="18">
        <f t="shared" si="0"/>
        <v>0.14194453338212198</v>
      </c>
      <c r="E28" s="29"/>
    </row>
    <row r="29" spans="1:5" ht="12.75">
      <c r="A29" s="25"/>
      <c r="B29" s="25" t="s">
        <v>38</v>
      </c>
      <c r="C29" s="34">
        <v>3500</v>
      </c>
      <c r="D29" s="35">
        <f t="shared" si="0"/>
        <v>0.06670325816829041</v>
      </c>
      <c r="E29" s="19"/>
    </row>
    <row r="30" spans="1:5" ht="12.75">
      <c r="A30" s="25"/>
      <c r="B30" s="25" t="s">
        <v>39</v>
      </c>
      <c r="C30" s="34">
        <v>2500</v>
      </c>
      <c r="D30" s="35">
        <f t="shared" si="0"/>
        <v>0.04764518440592172</v>
      </c>
      <c r="E30" s="19"/>
    </row>
    <row r="31" spans="1:4" ht="12.75">
      <c r="A31" s="27"/>
      <c r="B31" s="1" t="s">
        <v>40</v>
      </c>
      <c r="C31" s="10">
        <v>13000</v>
      </c>
      <c r="D31" s="18">
        <f t="shared" si="0"/>
        <v>0.24775495891079294</v>
      </c>
    </row>
    <row r="32" spans="1:5" ht="12.75">
      <c r="A32" s="27"/>
      <c r="B32" s="1" t="s">
        <v>41</v>
      </c>
      <c r="C32" s="10">
        <v>41000</v>
      </c>
      <c r="D32" s="18">
        <f t="shared" si="0"/>
        <v>0.7813810242571163</v>
      </c>
      <c r="E32" s="19"/>
    </row>
    <row r="33" spans="1:5" ht="12.75">
      <c r="A33" s="1"/>
      <c r="B33" s="1" t="s">
        <v>42</v>
      </c>
      <c r="C33" s="10">
        <v>305.18</v>
      </c>
      <c r="D33" s="18">
        <f t="shared" si="0"/>
        <v>0.005816142950799676</v>
      </c>
      <c r="E33" s="30"/>
    </row>
    <row r="34" spans="1:6" s="2" customFormat="1" ht="12.75">
      <c r="A34" s="3"/>
      <c r="B34" s="3" t="s">
        <v>3</v>
      </c>
      <c r="C34" s="11">
        <f>SUM(C24:C33)</f>
        <v>439183.996</v>
      </c>
      <c r="D34" s="9">
        <f>C34/4372.6/12</f>
        <v>8.370000991019834</v>
      </c>
      <c r="E34" s="6"/>
      <c r="F34" s="6"/>
    </row>
    <row r="35" spans="1:4" ht="12.75">
      <c r="A35" s="56" t="s">
        <v>33</v>
      </c>
      <c r="B35" s="60" t="s">
        <v>16</v>
      </c>
      <c r="C35" s="61"/>
      <c r="D35" s="62"/>
    </row>
    <row r="36" spans="1:5" s="4" customFormat="1" ht="12.75">
      <c r="A36" s="70"/>
      <c r="B36" s="57" t="s">
        <v>43</v>
      </c>
      <c r="C36" s="72">
        <v>202764</v>
      </c>
      <c r="D36" s="58">
        <f>C36/4372.6/12</f>
        <v>3.864291268352925</v>
      </c>
      <c r="E36" s="69"/>
    </row>
    <row r="37" spans="1:5" ht="12.75">
      <c r="A37" s="71"/>
      <c r="B37" s="44" t="s">
        <v>25</v>
      </c>
      <c r="C37" s="73"/>
      <c r="D37" s="59"/>
      <c r="E37" s="69"/>
    </row>
    <row r="38" spans="1:5" ht="12.75">
      <c r="A38" s="1"/>
      <c r="B38" s="1" t="s">
        <v>44</v>
      </c>
      <c r="C38" s="10">
        <v>60829</v>
      </c>
      <c r="D38" s="18">
        <f aca="true" t="shared" si="1" ref="D38:D54">C38/4372.6/12</f>
        <v>1.159283568891125</v>
      </c>
      <c r="E38" s="30"/>
    </row>
    <row r="39" spans="1:4" ht="12.75">
      <c r="A39" s="28"/>
      <c r="B39" s="14" t="s">
        <v>45</v>
      </c>
      <c r="C39" s="36">
        <v>90000</v>
      </c>
      <c r="D39" s="37">
        <f t="shared" si="1"/>
        <v>1.715226638613182</v>
      </c>
    </row>
    <row r="40" spans="1:5" ht="12.75">
      <c r="A40" s="41"/>
      <c r="B40" s="14" t="s">
        <v>46</v>
      </c>
      <c r="C40" s="38">
        <v>5500</v>
      </c>
      <c r="D40" s="39">
        <f t="shared" si="1"/>
        <v>0.10481940569302778</v>
      </c>
      <c r="E40" s="5"/>
    </row>
    <row r="41" spans="1:5" ht="12.75">
      <c r="A41" s="26"/>
      <c r="B41" s="1" t="s">
        <v>47</v>
      </c>
      <c r="C41" s="32">
        <v>5675</v>
      </c>
      <c r="D41" s="33">
        <f>C41/4372.6/12</f>
        <v>0.1081545686014423</v>
      </c>
      <c r="E41" s="5"/>
    </row>
    <row r="42" spans="1:5" ht="26.25" customHeight="1">
      <c r="A42" s="26"/>
      <c r="B42" s="45" t="s">
        <v>48</v>
      </c>
      <c r="C42" s="46">
        <v>40000</v>
      </c>
      <c r="D42" s="47">
        <f>C42/4372.6/12</f>
        <v>0.7623229504947475</v>
      </c>
      <c r="E42" s="5"/>
    </row>
    <row r="43" spans="1:5" ht="12.75" customHeight="1">
      <c r="A43" s="26"/>
      <c r="B43" s="45" t="s">
        <v>49</v>
      </c>
      <c r="C43" s="46">
        <v>25000</v>
      </c>
      <c r="D43" s="47">
        <f>C43/4372.6/12</f>
        <v>0.4764518440592172</v>
      </c>
      <c r="E43" s="5"/>
    </row>
    <row r="44" spans="1:5" ht="12.75" customHeight="1">
      <c r="A44" s="1"/>
      <c r="B44" s="48" t="s">
        <v>50</v>
      </c>
      <c r="C44" s="49">
        <v>21000</v>
      </c>
      <c r="D44" s="50">
        <f t="shared" si="1"/>
        <v>0.40021954900974244</v>
      </c>
      <c r="E44" s="5"/>
    </row>
    <row r="45" spans="1:5" ht="27" customHeight="1">
      <c r="A45" s="1"/>
      <c r="B45" s="48" t="s">
        <v>51</v>
      </c>
      <c r="C45" s="49">
        <v>25000</v>
      </c>
      <c r="D45" s="50">
        <f t="shared" si="1"/>
        <v>0.4764518440592172</v>
      </c>
      <c r="E45" s="5"/>
    </row>
    <row r="46" spans="1:5" ht="26.25" customHeight="1">
      <c r="A46" s="1"/>
      <c r="B46" s="48" t="s">
        <v>62</v>
      </c>
      <c r="C46" s="49">
        <v>30000</v>
      </c>
      <c r="D46" s="50">
        <f t="shared" si="1"/>
        <v>0.5717422128710606</v>
      </c>
      <c r="E46" s="5"/>
    </row>
    <row r="47" spans="1:5" ht="12.75" customHeight="1">
      <c r="A47" s="1"/>
      <c r="B47" s="48" t="s">
        <v>52</v>
      </c>
      <c r="C47" s="49">
        <v>15000</v>
      </c>
      <c r="D47" s="50">
        <f t="shared" si="1"/>
        <v>0.2858711064355303</v>
      </c>
      <c r="E47" s="5"/>
    </row>
    <row r="48" spans="1:5" ht="12.75" customHeight="1">
      <c r="A48" s="1"/>
      <c r="B48" s="48" t="s">
        <v>53</v>
      </c>
      <c r="C48" s="49">
        <v>15000</v>
      </c>
      <c r="D48" s="50">
        <f t="shared" si="1"/>
        <v>0.2858711064355303</v>
      </c>
      <c r="E48" s="5"/>
    </row>
    <row r="49" spans="1:5" ht="26.25" customHeight="1">
      <c r="A49" s="1"/>
      <c r="B49" s="48" t="s">
        <v>54</v>
      </c>
      <c r="C49" s="49">
        <v>25000</v>
      </c>
      <c r="D49" s="50">
        <f t="shared" si="1"/>
        <v>0.4764518440592172</v>
      </c>
      <c r="E49" s="5"/>
    </row>
    <row r="50" spans="1:5" ht="12.75" customHeight="1">
      <c r="A50" s="1"/>
      <c r="B50" s="48" t="s">
        <v>55</v>
      </c>
      <c r="C50" s="49">
        <v>30000</v>
      </c>
      <c r="D50" s="50">
        <f t="shared" si="1"/>
        <v>0.5717422128710606</v>
      </c>
      <c r="E50" s="5"/>
    </row>
    <row r="51" spans="1:5" ht="12.75">
      <c r="A51" s="1"/>
      <c r="B51" s="51" t="s">
        <v>56</v>
      </c>
      <c r="C51" s="52">
        <v>94008</v>
      </c>
      <c r="D51" s="53">
        <f t="shared" si="1"/>
        <v>1.7916113982527557</v>
      </c>
      <c r="E51" s="5"/>
    </row>
    <row r="52" spans="1:5" ht="12.75">
      <c r="A52" s="25"/>
      <c r="B52" s="25" t="s">
        <v>57</v>
      </c>
      <c r="C52" s="34">
        <v>2000</v>
      </c>
      <c r="D52" s="35">
        <f t="shared" si="1"/>
        <v>0.038116147524737375</v>
      </c>
      <c r="E52" s="5"/>
    </row>
    <row r="53" spans="1:5" ht="12.75">
      <c r="A53" s="1"/>
      <c r="B53" s="43" t="s">
        <v>58</v>
      </c>
      <c r="C53" s="16">
        <v>6000</v>
      </c>
      <c r="D53" s="17">
        <f t="shared" si="1"/>
        <v>0.11434844257421213</v>
      </c>
      <c r="E53" s="5"/>
    </row>
    <row r="54" spans="1:5" ht="12.75">
      <c r="A54" s="1"/>
      <c r="B54" s="1" t="s">
        <v>59</v>
      </c>
      <c r="C54" s="10">
        <v>35000</v>
      </c>
      <c r="D54" s="18">
        <f t="shared" si="1"/>
        <v>0.667032581682904</v>
      </c>
      <c r="E54" s="5"/>
    </row>
    <row r="55" spans="1:5" ht="29.25" customHeight="1">
      <c r="A55" s="1"/>
      <c r="B55" s="21" t="s">
        <v>61</v>
      </c>
      <c r="C55" s="22">
        <v>66000</v>
      </c>
      <c r="D55" s="23">
        <v>0</v>
      </c>
      <c r="E55" s="30"/>
    </row>
    <row r="56" spans="1:5" s="2" customFormat="1" ht="12.75">
      <c r="A56" s="3"/>
      <c r="B56" s="3" t="s">
        <v>3</v>
      </c>
      <c r="C56" s="11">
        <f>SUM(C36:C55)</f>
        <v>793776</v>
      </c>
      <c r="D56" s="11">
        <f>SUM(D36:D55)</f>
        <v>13.870008690481635</v>
      </c>
      <c r="E56" s="6"/>
    </row>
    <row r="57" spans="1:5" ht="12.75">
      <c r="A57" s="1"/>
      <c r="B57" s="3" t="s">
        <v>5</v>
      </c>
      <c r="C57" s="11">
        <f>C34+C56</f>
        <v>1232959.996</v>
      </c>
      <c r="D57" s="11">
        <f>(C57-66000)/4372.6/12</f>
        <v>22.240009681501473</v>
      </c>
      <c r="E57" s="19"/>
    </row>
    <row r="58" spans="3:4" ht="12.75">
      <c r="C58" s="19"/>
      <c r="D58" s="5"/>
    </row>
    <row r="59" ht="12.75">
      <c r="D59" s="15"/>
    </row>
    <row r="60" spans="2:5" ht="12.75">
      <c r="B60" t="s">
        <v>12</v>
      </c>
      <c r="C60" t="s">
        <v>19</v>
      </c>
      <c r="E60" s="5"/>
    </row>
    <row r="62" spans="3:4" ht="12.75">
      <c r="C62" s="19"/>
      <c r="D62" s="19"/>
    </row>
    <row r="67" ht="12.75">
      <c r="C67" s="7"/>
    </row>
    <row r="69" ht="12.75">
      <c r="C69" s="7"/>
    </row>
    <row r="90" s="2" customFormat="1" ht="12.75"/>
  </sheetData>
  <sheetProtection/>
  <mergeCells count="16">
    <mergeCell ref="E36:E37"/>
    <mergeCell ref="A36:A37"/>
    <mergeCell ref="C36:C37"/>
    <mergeCell ref="D36:D37"/>
    <mergeCell ref="A1:D1"/>
    <mergeCell ref="A6:D6"/>
    <mergeCell ref="A7:D7"/>
    <mergeCell ref="A8:D8"/>
    <mergeCell ref="B23:D23"/>
    <mergeCell ref="C24:C25"/>
    <mergeCell ref="D24:D25"/>
    <mergeCell ref="B13:D13"/>
    <mergeCell ref="B11:B12"/>
    <mergeCell ref="B22:D22"/>
    <mergeCell ref="B35:D35"/>
    <mergeCell ref="C10:D11"/>
  </mergeCells>
  <printOptions/>
  <pageMargins left="0.7" right="0.7" top="0.75" bottom="0.75" header="0.3" footer="0.3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Yuriy</cp:lastModifiedBy>
  <cp:lastPrinted>2024-03-21T08:55:26Z</cp:lastPrinted>
  <dcterms:created xsi:type="dcterms:W3CDTF">2018-12-18T14:21:54Z</dcterms:created>
  <dcterms:modified xsi:type="dcterms:W3CDTF">2024-04-01T14:43:06Z</dcterms:modified>
  <cp:category/>
  <cp:version/>
  <cp:contentType/>
  <cp:contentStatus/>
</cp:coreProperties>
</file>