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смета 2019" sheetId="4" r:id="rId1"/>
  </sheets>
  <calcPr calcId="125725" refMode="R1C1"/>
</workbook>
</file>

<file path=xl/calcChain.xml><?xml version="1.0" encoding="utf-8"?>
<calcChain xmlns="http://schemas.openxmlformats.org/spreadsheetml/2006/main">
  <c r="D142" i="4"/>
  <c r="E121" l="1"/>
  <c r="E116"/>
  <c r="C58" l="1"/>
  <c r="C41"/>
  <c r="E28"/>
  <c r="E23"/>
  <c r="E21"/>
  <c r="E24" l="1"/>
  <c r="E25" s="1"/>
  <c r="E113" l="1"/>
  <c r="E119"/>
  <c r="E118"/>
  <c r="E117"/>
  <c r="E111"/>
  <c r="E112"/>
  <c r="E114"/>
  <c r="E115"/>
  <c r="E108"/>
  <c r="E110"/>
  <c r="E101"/>
  <c r="E102"/>
  <c r="E103"/>
  <c r="E104"/>
  <c r="E105"/>
  <c r="E106"/>
  <c r="E107"/>
  <c r="E90"/>
  <c r="E91"/>
  <c r="E92"/>
  <c r="E93"/>
  <c r="E94"/>
  <c r="E95"/>
  <c r="E96"/>
  <c r="E98"/>
  <c r="E100"/>
  <c r="E77"/>
  <c r="E78"/>
  <c r="E79"/>
  <c r="E80"/>
  <c r="E81"/>
  <c r="E82"/>
  <c r="E83"/>
  <c r="E84"/>
  <c r="E85"/>
  <c r="E86"/>
  <c r="E87"/>
  <c r="E88"/>
  <c r="E89"/>
  <c r="E76" l="1"/>
  <c r="E63"/>
  <c r="E58"/>
  <c r="E54"/>
  <c r="E41"/>
  <c r="E138" l="1"/>
</calcChain>
</file>

<file path=xl/sharedStrings.xml><?xml version="1.0" encoding="utf-8"?>
<sst xmlns="http://schemas.openxmlformats.org/spreadsheetml/2006/main" count="117" uniqueCount="109">
  <si>
    <t>№ п./п.</t>
  </si>
  <si>
    <t>Наименование статей</t>
  </si>
  <si>
    <t xml:space="preserve">ДОХОДНАЯ ЧАСТЬ: </t>
  </si>
  <si>
    <t xml:space="preserve"> Использование общего имущества </t>
  </si>
  <si>
    <t>1.1.</t>
  </si>
  <si>
    <t>ООО «Томтел»</t>
  </si>
  <si>
    <t>1.2.</t>
  </si>
  <si>
    <t>ООО «НТС»</t>
  </si>
  <si>
    <t>1.5.</t>
  </si>
  <si>
    <t>ООО «ИКА»</t>
  </si>
  <si>
    <t>Фонд содержания жилья</t>
  </si>
  <si>
    <t>Итого по доходам</t>
  </si>
  <si>
    <t>РАСХОДНАЯ ЧАСТЬ:</t>
  </si>
  <si>
    <t>3.1.</t>
  </si>
  <si>
    <t>3.2.</t>
  </si>
  <si>
    <t>Обслуживание приборов учета тепла и автоматики</t>
  </si>
  <si>
    <t>3.3.</t>
  </si>
  <si>
    <t>3.4.</t>
  </si>
  <si>
    <t>Банковские услуги</t>
  </si>
  <si>
    <t>3.5.</t>
  </si>
  <si>
    <t>Приобретение хозяйственного инвентаря, расходных материалов</t>
  </si>
  <si>
    <t>3.6.</t>
  </si>
  <si>
    <t>3.7.</t>
  </si>
  <si>
    <t>Уборка и вывоз снега</t>
  </si>
  <si>
    <t>3.8.</t>
  </si>
  <si>
    <t>Обучение сантехника/электрика</t>
  </si>
  <si>
    <t>3.9.</t>
  </si>
  <si>
    <t>3.10.</t>
  </si>
  <si>
    <t>Итого по расходам</t>
  </si>
  <si>
    <t>1.</t>
  </si>
  <si>
    <t xml:space="preserve">Председатель правления </t>
  </si>
  <si>
    <t>Главный бухгалтер</t>
  </si>
  <si>
    <t>Очистка крыши от снега</t>
  </si>
  <si>
    <t>3.11.</t>
  </si>
  <si>
    <t>3.12.</t>
  </si>
  <si>
    <t>3.13.</t>
  </si>
  <si>
    <t>3.14.</t>
  </si>
  <si>
    <t>Канцелярские и почтовые расходы, услуги связи</t>
  </si>
  <si>
    <t>Окунев (включая страховые взносы)</t>
  </si>
  <si>
    <t>Окунев</t>
  </si>
  <si>
    <t>сотовая связь</t>
  </si>
  <si>
    <t>заправка картриджа</t>
  </si>
  <si>
    <t>канцтовары</t>
  </si>
  <si>
    <t>электротовары</t>
  </si>
  <si>
    <t>пакет майка</t>
  </si>
  <si>
    <t>сантехнические материалы</t>
  </si>
  <si>
    <t>строительные материалы</t>
  </si>
  <si>
    <t>бензин</t>
  </si>
  <si>
    <t>михеев</t>
  </si>
  <si>
    <t>Михеев</t>
  </si>
  <si>
    <t xml:space="preserve">конверт почтовый </t>
  </si>
  <si>
    <t>Размер, руб.</t>
  </si>
  <si>
    <t>ИТОГО</t>
  </si>
  <si>
    <t>Кратность</t>
  </si>
  <si>
    <t xml:space="preserve">Заработная плата </t>
  </si>
  <si>
    <t>Исполнение обязанностей сотрудников на период отпусков</t>
  </si>
  <si>
    <t>2.1.</t>
  </si>
  <si>
    <t>услуги печати/полиграфические услуги</t>
  </si>
  <si>
    <t>Товарищество собственников жилья «Советская, 69»</t>
  </si>
  <si>
    <t>Получение ЭЦП для банка и для председателя правления</t>
  </si>
  <si>
    <t>3.16.</t>
  </si>
  <si>
    <t>Антивирусные программы</t>
  </si>
  <si>
    <t>3.17.</t>
  </si>
  <si>
    <t>Программа 1С Предприятие 8.3 совмещенные с ГИС ЖКХ (установка, настройка)</t>
  </si>
  <si>
    <t>3.18.</t>
  </si>
  <si>
    <t>крепеж парапета кровли (ИП Параев)</t>
  </si>
  <si>
    <t>Ремонт обшивки фасада и козырьков кровли (ИП Параев)</t>
  </si>
  <si>
    <t>окунев</t>
  </si>
  <si>
    <t>частичный ремонт мягкой кровли, ремонт стены лифтовой надстройки над 5 подъездом</t>
  </si>
  <si>
    <t>Шаруха</t>
  </si>
  <si>
    <t>крупина</t>
  </si>
  <si>
    <t>Окунев (включая страховые взносы) сброс снега с козырьков балконов</t>
  </si>
  <si>
    <t xml:space="preserve">частичный ремонт теплового технологического шва между 3и 4 подъездамис северной стороны </t>
  </si>
  <si>
    <t>замена пружины на воротах</t>
  </si>
  <si>
    <t>регулировка ворот</t>
  </si>
  <si>
    <t>ремонт гаражных ворот</t>
  </si>
  <si>
    <t>ремонт электропривода с заменой редуктора</t>
  </si>
  <si>
    <t xml:space="preserve">пружина с окончаниями в сборе </t>
  </si>
  <si>
    <t>услуги вышки</t>
  </si>
  <si>
    <t>замена элемента питания</t>
  </si>
  <si>
    <t>доставка груза</t>
  </si>
  <si>
    <t>услуги нотариуса</t>
  </si>
  <si>
    <t>юридические услуги  (внесение изменений в ЕГРЮЛ)</t>
  </si>
  <si>
    <t>фонарь</t>
  </si>
  <si>
    <t>инвентарь для уборки подъездов, территории (веники, швабры, тряпки, лопаты, перчатки и т.п.)</t>
  </si>
  <si>
    <t xml:space="preserve">средства чистящие, моющие </t>
  </si>
  <si>
    <t>хозтовары (т.бумага, мешки для мусора, замки , гвозди и пр.)</t>
  </si>
  <si>
    <t>пени страховые взносы</t>
  </si>
  <si>
    <t>к протоколу общего собрания</t>
  </si>
  <si>
    <t xml:space="preserve">№                от     </t>
  </si>
  <si>
    <t>СМЕТА</t>
  </si>
  <si>
    <t xml:space="preserve">ТСЖ «Советская, 69» на 2019 год   </t>
  </si>
  <si>
    <t>Сумма, руб.</t>
  </si>
  <si>
    <t>Взнос собственников помещений (13464,90 кв.м)</t>
  </si>
  <si>
    <t>Отчисления с з/пл (22%-ПФР; 2,9%-ФСС; 5,1% -ФФОМС; 0,2%-ФСС НС)</t>
  </si>
  <si>
    <t>отчисления в фонды (22%-ПФР; 5,1% -ФФОМС)</t>
  </si>
  <si>
    <t>Очистка канализационных колодцев (с учетом страховых отчислений 27,1%)</t>
  </si>
  <si>
    <t>Уборка цокольного этажа ТСЖ (с учетом страховых отчислений 27,1%)</t>
  </si>
  <si>
    <t>3.15.</t>
  </si>
  <si>
    <t>Облагаемая сумма 21000</t>
  </si>
  <si>
    <t>6%/2</t>
  </si>
  <si>
    <t>Непредвиденные расходы (с правом распоряжения правления ТСЖ)</t>
  </si>
  <si>
    <t>Налог на доходы УСН</t>
  </si>
  <si>
    <t>Предложение правления ТСЖ:</t>
  </si>
  <si>
    <t>А.А. Мерунко</t>
  </si>
  <si>
    <t>Д.И. Вебер</t>
  </si>
  <si>
    <t>Приложение №3</t>
  </si>
  <si>
    <t>Советская ул., д. 69, г. Томск, 634041, тел. 8-962-787-50-10, http://sovetskaya69.vc.tom.ru, e-mail: sovtom69@mail.ru</t>
  </si>
  <si>
    <t>Денежные средства "Целевой сбор "Текущий ремонт" из расчета 2 руб. с кв.м ежемесячно (13 464,90 кв.м) с правом распределения правлением ТСЖ на нужды ремонта и благоустройства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</si>
</sst>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4" fontId="0" fillId="0" borderId="0" xfId="0" applyNumberFormat="1" applyFill="1"/>
    <xf numFmtId="0" fontId="11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12" fillId="0" borderId="0" xfId="0" applyNumberFormat="1" applyFont="1" applyFill="1" applyAlignment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0" xfId="0" applyFont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topLeftCell="A58" zoomScaleNormal="100" workbookViewId="0">
      <selection activeCell="F110" sqref="F110"/>
    </sheetView>
  </sheetViews>
  <sheetFormatPr defaultRowHeight="15"/>
  <cols>
    <col min="1" max="1" width="7.28515625" customWidth="1"/>
    <col min="2" max="2" width="37.140625" customWidth="1"/>
    <col min="3" max="3" width="14.28515625" style="33" customWidth="1"/>
    <col min="4" max="4" width="15.140625" style="30" customWidth="1"/>
    <col min="5" max="5" width="18.42578125" customWidth="1"/>
    <col min="6" max="6" width="17.42578125" customWidth="1"/>
    <col min="7" max="7" width="12.42578125" customWidth="1"/>
  </cols>
  <sheetData>
    <row r="1" spans="1:5" ht="18.75">
      <c r="A1" s="100" t="s">
        <v>58</v>
      </c>
      <c r="B1" s="100"/>
      <c r="C1" s="100"/>
      <c r="D1" s="100"/>
      <c r="E1" s="100"/>
    </row>
    <row r="2" spans="1:5">
      <c r="A2" s="101" t="s">
        <v>107</v>
      </c>
      <c r="B2" s="101"/>
      <c r="C2" s="101"/>
      <c r="D2" s="101"/>
      <c r="E2" s="101"/>
    </row>
    <row r="4" spans="1:5" ht="15.75">
      <c r="D4" s="97" t="s">
        <v>106</v>
      </c>
      <c r="E4" s="97"/>
    </row>
    <row r="5" spans="1:5" ht="15.75">
      <c r="D5" s="97" t="s">
        <v>88</v>
      </c>
      <c r="E5" s="97"/>
    </row>
    <row r="6" spans="1:5" ht="15.75">
      <c r="D6" s="97" t="s">
        <v>89</v>
      </c>
      <c r="E6" s="97"/>
    </row>
    <row r="7" spans="1:5">
      <c r="E7" s="92"/>
    </row>
    <row r="9" spans="1:5" ht="15.75">
      <c r="A9" s="102" t="s">
        <v>90</v>
      </c>
      <c r="B9" s="102"/>
      <c r="C9" s="102"/>
      <c r="D9" s="102"/>
      <c r="E9" s="102"/>
    </row>
    <row r="10" spans="1:5" ht="15.75">
      <c r="A10" s="103" t="s">
        <v>91</v>
      </c>
      <c r="B10" s="103"/>
      <c r="C10" s="103"/>
      <c r="D10" s="103"/>
      <c r="E10" s="103"/>
    </row>
    <row r="11" spans="1:5">
      <c r="A11" s="8"/>
      <c r="B11" s="9"/>
      <c r="C11" s="34"/>
      <c r="D11" s="16"/>
      <c r="E11" s="9"/>
    </row>
    <row r="12" spans="1:5" ht="0.75" customHeight="1">
      <c r="A12" s="10"/>
      <c r="B12" s="10"/>
      <c r="C12" s="35"/>
      <c r="D12" s="10"/>
      <c r="E12" s="10"/>
    </row>
    <row r="13" spans="1:5" ht="30" customHeight="1">
      <c r="A13" s="104" t="s">
        <v>0</v>
      </c>
      <c r="B13" s="104" t="s">
        <v>1</v>
      </c>
      <c r="C13" s="106" t="s">
        <v>51</v>
      </c>
      <c r="D13" s="106" t="s">
        <v>53</v>
      </c>
      <c r="E13" s="104" t="s">
        <v>92</v>
      </c>
    </row>
    <row r="14" spans="1:5" ht="18" customHeight="1">
      <c r="A14" s="104"/>
      <c r="B14" s="104"/>
      <c r="C14" s="107"/>
      <c r="D14" s="107"/>
      <c r="E14" s="104"/>
    </row>
    <row r="15" spans="1:5" ht="18" customHeight="1">
      <c r="A15" s="78">
        <v>1</v>
      </c>
      <c r="B15" s="78">
        <v>2</v>
      </c>
      <c r="C15" s="78">
        <v>3</v>
      </c>
      <c r="D15" s="78">
        <v>4</v>
      </c>
      <c r="E15" s="78">
        <v>5</v>
      </c>
    </row>
    <row r="16" spans="1:5" ht="18" customHeight="1">
      <c r="A16" s="98" t="s">
        <v>2</v>
      </c>
      <c r="B16" s="99"/>
      <c r="C16" s="99"/>
      <c r="D16" s="99"/>
      <c r="E16" s="99"/>
    </row>
    <row r="17" spans="1:5" ht="15.75" customHeight="1">
      <c r="A17" s="25" t="s">
        <v>29</v>
      </c>
      <c r="B17" s="112" t="s">
        <v>3</v>
      </c>
      <c r="C17" s="113"/>
      <c r="D17" s="113"/>
      <c r="E17" s="114"/>
    </row>
    <row r="18" spans="1:5">
      <c r="A18" s="54" t="s">
        <v>4</v>
      </c>
      <c r="B18" s="59" t="s">
        <v>5</v>
      </c>
      <c r="C18" s="50">
        <v>500</v>
      </c>
      <c r="D18" s="50">
        <v>12</v>
      </c>
      <c r="E18" s="11">
        <v>6000</v>
      </c>
    </row>
    <row r="19" spans="1:5">
      <c r="A19" s="54" t="s">
        <v>6</v>
      </c>
      <c r="B19" s="67" t="s">
        <v>7</v>
      </c>
      <c r="C19" s="50">
        <v>750</v>
      </c>
      <c r="D19" s="50">
        <v>12</v>
      </c>
      <c r="E19" s="11">
        <v>9000</v>
      </c>
    </row>
    <row r="20" spans="1:5">
      <c r="A20" s="54" t="s">
        <v>8</v>
      </c>
      <c r="B20" s="59" t="s">
        <v>9</v>
      </c>
      <c r="C20" s="50">
        <v>500</v>
      </c>
      <c r="D20" s="50">
        <v>12</v>
      </c>
      <c r="E20" s="11">
        <v>6000</v>
      </c>
    </row>
    <row r="21" spans="1:5">
      <c r="A21" s="108" t="s">
        <v>52</v>
      </c>
      <c r="B21" s="109"/>
      <c r="C21" s="109"/>
      <c r="D21" s="109"/>
      <c r="E21" s="71">
        <f>SUM(E18:E20)</f>
        <v>21000</v>
      </c>
    </row>
    <row r="22" spans="1:5" ht="15.75">
      <c r="A22" s="72">
        <v>2</v>
      </c>
      <c r="B22" s="112" t="s">
        <v>10</v>
      </c>
      <c r="C22" s="113"/>
      <c r="D22" s="113"/>
      <c r="E22" s="115"/>
    </row>
    <row r="23" spans="1:5" ht="30">
      <c r="A23" s="48" t="s">
        <v>56</v>
      </c>
      <c r="B23" s="77" t="s">
        <v>93</v>
      </c>
      <c r="C23" s="68">
        <v>13.8</v>
      </c>
      <c r="D23" s="68">
        <v>12</v>
      </c>
      <c r="E23" s="70">
        <f>13464.9*C23*D23</f>
        <v>2229787.44</v>
      </c>
    </row>
    <row r="24" spans="1:5">
      <c r="A24" s="108" t="s">
        <v>52</v>
      </c>
      <c r="B24" s="109"/>
      <c r="C24" s="109"/>
      <c r="D24" s="109"/>
      <c r="E24" s="71">
        <f>SUM(E23:E23)</f>
        <v>2229787.44</v>
      </c>
    </row>
    <row r="25" spans="1:5" ht="20.25" customHeight="1">
      <c r="A25" s="28"/>
      <c r="B25" s="83" t="s">
        <v>11</v>
      </c>
      <c r="C25" s="83"/>
      <c r="D25" s="89"/>
      <c r="E25" s="90">
        <f>E21+E24</f>
        <v>2250787.44</v>
      </c>
    </row>
    <row r="26" spans="1:5">
      <c r="A26" s="17"/>
      <c r="B26" s="18"/>
      <c r="C26" s="36"/>
      <c r="D26" s="18"/>
      <c r="E26" s="18"/>
    </row>
    <row r="27" spans="1:5" ht="26.25" customHeight="1">
      <c r="A27" s="118" t="s">
        <v>12</v>
      </c>
      <c r="B27" s="119"/>
      <c r="C27" s="119"/>
      <c r="D27" s="119"/>
      <c r="E27" s="119"/>
    </row>
    <row r="28" spans="1:5" ht="31.5" customHeight="1">
      <c r="A28" s="20" t="s">
        <v>13</v>
      </c>
      <c r="B28" s="21" t="s">
        <v>54</v>
      </c>
      <c r="C28" s="62">
        <v>101990.93</v>
      </c>
      <c r="D28" s="31">
        <v>12</v>
      </c>
      <c r="E28" s="5">
        <f>C28*D28</f>
        <v>1223891.1599999999</v>
      </c>
    </row>
    <row r="29" spans="1:5" hidden="1">
      <c r="A29" s="46"/>
      <c r="B29" s="19">
        <v>43101</v>
      </c>
      <c r="C29" s="63"/>
      <c r="D29" s="63"/>
      <c r="E29" s="3"/>
    </row>
    <row r="30" spans="1:5" hidden="1">
      <c r="A30" s="46"/>
      <c r="B30" s="19">
        <v>43132</v>
      </c>
      <c r="C30" s="63"/>
      <c r="D30" s="63"/>
      <c r="E30" s="3"/>
    </row>
    <row r="31" spans="1:5" hidden="1">
      <c r="A31" s="46"/>
      <c r="B31" s="19">
        <v>43160</v>
      </c>
      <c r="C31" s="63"/>
      <c r="D31" s="63"/>
      <c r="E31" s="3"/>
    </row>
    <row r="32" spans="1:5" hidden="1">
      <c r="A32" s="46"/>
      <c r="B32" s="19">
        <v>43191</v>
      </c>
      <c r="C32" s="63"/>
      <c r="D32" s="63"/>
      <c r="E32" s="3"/>
    </row>
    <row r="33" spans="1:5" hidden="1">
      <c r="A33" s="46"/>
      <c r="B33" s="19">
        <v>43221</v>
      </c>
      <c r="C33" s="63"/>
      <c r="D33" s="63"/>
      <c r="E33" s="3"/>
    </row>
    <row r="34" spans="1:5" hidden="1">
      <c r="A34" s="46"/>
      <c r="B34" s="19">
        <v>43252</v>
      </c>
      <c r="C34" s="63"/>
      <c r="D34" s="63"/>
      <c r="E34" s="3"/>
    </row>
    <row r="35" spans="1:5" hidden="1">
      <c r="A35" s="46"/>
      <c r="B35" s="19">
        <v>43282</v>
      </c>
      <c r="C35" s="63"/>
      <c r="D35" s="63"/>
      <c r="E35" s="3"/>
    </row>
    <row r="36" spans="1:5" hidden="1">
      <c r="A36" s="46"/>
      <c r="B36" s="19">
        <v>43313</v>
      </c>
      <c r="C36" s="63"/>
      <c r="D36" s="63"/>
      <c r="E36" s="3"/>
    </row>
    <row r="37" spans="1:5" hidden="1">
      <c r="A37" s="46"/>
      <c r="B37" s="19">
        <v>43344</v>
      </c>
      <c r="C37" s="63"/>
      <c r="D37" s="63"/>
      <c r="E37" s="3"/>
    </row>
    <row r="38" spans="1:5" hidden="1">
      <c r="A38" s="46"/>
      <c r="B38" s="19">
        <v>43374</v>
      </c>
      <c r="C38" s="63"/>
      <c r="D38" s="63"/>
      <c r="E38" s="3"/>
    </row>
    <row r="39" spans="1:5" hidden="1">
      <c r="A39" s="46"/>
      <c r="B39" s="19">
        <v>43405</v>
      </c>
      <c r="C39" s="63"/>
      <c r="D39" s="63"/>
      <c r="E39" s="3"/>
    </row>
    <row r="40" spans="1:5" hidden="1">
      <c r="A40" s="46"/>
      <c r="B40" s="19">
        <v>43435</v>
      </c>
      <c r="C40" s="63"/>
      <c r="D40" s="63"/>
      <c r="E40" s="3"/>
    </row>
    <row r="41" spans="1:5" ht="42.75">
      <c r="A41" s="20" t="s">
        <v>14</v>
      </c>
      <c r="B41" s="21" t="s">
        <v>94</v>
      </c>
      <c r="C41" s="62">
        <f>C28*30.2%</f>
        <v>30801.260859999999</v>
      </c>
      <c r="D41" s="31">
        <v>12</v>
      </c>
      <c r="E41" s="5">
        <f>C41*D41</f>
        <v>369615.13032</v>
      </c>
    </row>
    <row r="42" spans="1:5" hidden="1">
      <c r="A42" s="20"/>
      <c r="B42" s="19">
        <v>43101</v>
      </c>
      <c r="C42" s="62"/>
      <c r="D42" s="31"/>
      <c r="E42" s="5"/>
    </row>
    <row r="43" spans="1:5" hidden="1">
      <c r="A43" s="20"/>
      <c r="B43" s="19">
        <v>43132</v>
      </c>
      <c r="C43" s="62"/>
      <c r="D43" s="31"/>
      <c r="E43" s="5"/>
    </row>
    <row r="44" spans="1:5" hidden="1">
      <c r="A44" s="20"/>
      <c r="B44" s="19">
        <v>43160</v>
      </c>
      <c r="C44" s="62"/>
      <c r="D44" s="31"/>
      <c r="E44" s="5"/>
    </row>
    <row r="45" spans="1:5" hidden="1">
      <c r="A45" s="20"/>
      <c r="B45" s="19">
        <v>43191</v>
      </c>
      <c r="C45" s="62"/>
      <c r="D45" s="31"/>
      <c r="E45" s="5"/>
    </row>
    <row r="46" spans="1:5" hidden="1">
      <c r="A46" s="20"/>
      <c r="B46" s="19">
        <v>43221</v>
      </c>
      <c r="C46" s="62"/>
      <c r="D46" s="31"/>
      <c r="E46" s="5"/>
    </row>
    <row r="47" spans="1:5" hidden="1">
      <c r="A47" s="20"/>
      <c r="B47" s="19">
        <v>43252</v>
      </c>
      <c r="C47" s="62"/>
      <c r="D47" s="31"/>
      <c r="E47" s="5"/>
    </row>
    <row r="48" spans="1:5" hidden="1">
      <c r="A48" s="20"/>
      <c r="B48" s="19">
        <v>43282</v>
      </c>
      <c r="C48" s="62"/>
      <c r="D48" s="31"/>
      <c r="E48" s="5"/>
    </row>
    <row r="49" spans="1:5" hidden="1">
      <c r="A49" s="20"/>
      <c r="B49" s="19">
        <v>43313</v>
      </c>
      <c r="C49" s="62"/>
      <c r="D49" s="31"/>
      <c r="E49" s="5"/>
    </row>
    <row r="50" spans="1:5" hidden="1">
      <c r="A50" s="20"/>
      <c r="B50" s="19">
        <v>43344</v>
      </c>
      <c r="C50" s="62"/>
      <c r="D50" s="31"/>
      <c r="E50" s="5"/>
    </row>
    <row r="51" spans="1:5" hidden="1">
      <c r="A51" s="20"/>
      <c r="B51" s="19">
        <v>43374</v>
      </c>
      <c r="C51" s="62"/>
      <c r="D51" s="31"/>
      <c r="E51" s="5"/>
    </row>
    <row r="52" spans="1:5" hidden="1">
      <c r="A52" s="20"/>
      <c r="B52" s="19">
        <v>43405</v>
      </c>
      <c r="C52" s="62"/>
      <c r="D52" s="31"/>
      <c r="E52" s="5"/>
    </row>
    <row r="53" spans="1:5" hidden="1">
      <c r="A53" s="20"/>
      <c r="B53" s="19">
        <v>43435</v>
      </c>
      <c r="C53" s="62"/>
      <c r="D53" s="31"/>
      <c r="E53" s="5"/>
    </row>
    <row r="54" spans="1:5" ht="36" customHeight="1">
      <c r="A54" s="20" t="s">
        <v>16</v>
      </c>
      <c r="B54" s="21" t="s">
        <v>55</v>
      </c>
      <c r="C54" s="62">
        <v>52590.93</v>
      </c>
      <c r="D54" s="31">
        <v>1</v>
      </c>
      <c r="E54" s="5">
        <f>C54*D54</f>
        <v>52590.93</v>
      </c>
    </row>
    <row r="55" spans="1:5" hidden="1">
      <c r="A55" s="69"/>
      <c r="B55" s="23" t="s">
        <v>39</v>
      </c>
      <c r="C55" s="52"/>
      <c r="D55" s="52"/>
      <c r="E55" s="3" t="s">
        <v>67</v>
      </c>
    </row>
    <row r="56" spans="1:5" hidden="1">
      <c r="A56" s="69"/>
      <c r="B56" s="23" t="s">
        <v>69</v>
      </c>
      <c r="C56" s="52"/>
      <c r="D56" s="52"/>
      <c r="E56" s="3" t="s">
        <v>70</v>
      </c>
    </row>
    <row r="57" spans="1:5" hidden="1">
      <c r="A57" s="69"/>
      <c r="B57" s="23" t="s">
        <v>49</v>
      </c>
      <c r="C57" s="52"/>
      <c r="D57" s="52"/>
      <c r="E57" s="3" t="s">
        <v>48</v>
      </c>
    </row>
    <row r="58" spans="1:5" ht="28.5">
      <c r="A58" s="20" t="s">
        <v>17</v>
      </c>
      <c r="B58" s="21" t="s">
        <v>95</v>
      </c>
      <c r="C58" s="62">
        <f>C54*27.1%</f>
        <v>14252.142030000001</v>
      </c>
      <c r="D58" s="31">
        <v>1</v>
      </c>
      <c r="E58" s="5">
        <f>C58*D58</f>
        <v>14252.142030000001</v>
      </c>
    </row>
    <row r="59" spans="1:5" hidden="1">
      <c r="A59" s="49"/>
      <c r="B59" s="23" t="s">
        <v>39</v>
      </c>
      <c r="C59" s="61"/>
      <c r="D59" s="52"/>
      <c r="E59" s="3" t="s">
        <v>67</v>
      </c>
    </row>
    <row r="60" spans="1:5" hidden="1">
      <c r="A60" s="49"/>
      <c r="B60" s="23" t="s">
        <v>49</v>
      </c>
      <c r="C60" s="61"/>
      <c r="D60" s="52"/>
      <c r="E60" s="3" t="s">
        <v>48</v>
      </c>
    </row>
    <row r="61" spans="1:5" hidden="1">
      <c r="A61" s="49"/>
      <c r="B61" s="23" t="s">
        <v>69</v>
      </c>
      <c r="C61" s="52"/>
      <c r="D61" s="52"/>
      <c r="E61" s="3" t="s">
        <v>70</v>
      </c>
    </row>
    <row r="62" spans="1:5" hidden="1">
      <c r="A62" s="49"/>
      <c r="B62" s="21"/>
      <c r="C62" s="65"/>
      <c r="D62" s="31"/>
      <c r="E62" s="5"/>
    </row>
    <row r="63" spans="1:5" ht="34.5" customHeight="1">
      <c r="A63" s="55" t="s">
        <v>19</v>
      </c>
      <c r="B63" s="56" t="s">
        <v>15</v>
      </c>
      <c r="C63" s="53">
        <v>2500</v>
      </c>
      <c r="D63" s="53">
        <v>12</v>
      </c>
      <c r="E63" s="6">
        <f>C63*D63</f>
        <v>30000</v>
      </c>
    </row>
    <row r="64" spans="1:5" ht="20.100000000000001" hidden="1" customHeight="1">
      <c r="A64" s="54"/>
      <c r="B64" s="22">
        <v>43101</v>
      </c>
      <c r="C64" s="64"/>
      <c r="D64" s="64"/>
      <c r="E64" s="4"/>
    </row>
    <row r="65" spans="1:5" ht="20.100000000000001" hidden="1" customHeight="1">
      <c r="A65" s="54"/>
      <c r="B65" s="22">
        <v>43132</v>
      </c>
      <c r="C65" s="64"/>
      <c r="D65" s="64"/>
      <c r="E65" s="4"/>
    </row>
    <row r="66" spans="1:5" ht="20.100000000000001" hidden="1" customHeight="1">
      <c r="A66" s="54"/>
      <c r="B66" s="22">
        <v>43160</v>
      </c>
      <c r="C66" s="64"/>
      <c r="D66" s="64"/>
      <c r="E66" s="4"/>
    </row>
    <row r="67" spans="1:5" ht="20.100000000000001" hidden="1" customHeight="1">
      <c r="A67" s="54"/>
      <c r="B67" s="22">
        <v>43191</v>
      </c>
      <c r="C67" s="64"/>
      <c r="D67" s="64"/>
      <c r="E67" s="4"/>
    </row>
    <row r="68" spans="1:5" ht="20.100000000000001" hidden="1" customHeight="1">
      <c r="A68" s="54"/>
      <c r="B68" s="22">
        <v>43221</v>
      </c>
      <c r="C68" s="64"/>
      <c r="D68" s="64"/>
      <c r="E68" s="4"/>
    </row>
    <row r="69" spans="1:5" ht="20.100000000000001" hidden="1" customHeight="1">
      <c r="A69" s="54"/>
      <c r="B69" s="22">
        <v>43252</v>
      </c>
      <c r="C69" s="64"/>
      <c r="D69" s="64"/>
      <c r="E69" s="4"/>
    </row>
    <row r="70" spans="1:5" ht="20.100000000000001" hidden="1" customHeight="1">
      <c r="A70" s="54"/>
      <c r="B70" s="22">
        <v>43282</v>
      </c>
      <c r="C70" s="64"/>
      <c r="D70" s="64"/>
      <c r="E70" s="4"/>
    </row>
    <row r="71" spans="1:5" ht="20.100000000000001" hidden="1" customHeight="1">
      <c r="A71" s="54"/>
      <c r="B71" s="22">
        <v>43313</v>
      </c>
      <c r="C71" s="64"/>
      <c r="D71" s="64"/>
      <c r="E71" s="4"/>
    </row>
    <row r="72" spans="1:5" ht="20.100000000000001" hidden="1" customHeight="1">
      <c r="A72" s="54"/>
      <c r="B72" s="22">
        <v>43344</v>
      </c>
      <c r="C72" s="64"/>
      <c r="D72" s="64"/>
      <c r="E72" s="4"/>
    </row>
    <row r="73" spans="1:5" ht="20.100000000000001" hidden="1" customHeight="1">
      <c r="A73" s="54"/>
      <c r="B73" s="22">
        <v>43374</v>
      </c>
      <c r="C73" s="64"/>
      <c r="D73" s="64"/>
      <c r="E73" s="4"/>
    </row>
    <row r="74" spans="1:5" ht="20.100000000000001" hidden="1" customHeight="1">
      <c r="A74" s="54"/>
      <c r="B74" s="22">
        <v>43405</v>
      </c>
      <c r="C74" s="64"/>
      <c r="D74" s="64"/>
      <c r="E74" s="4"/>
    </row>
    <row r="75" spans="1:5" ht="20.100000000000001" hidden="1" customHeight="1">
      <c r="A75" s="54"/>
      <c r="B75" s="22">
        <v>43435</v>
      </c>
      <c r="C75" s="64"/>
      <c r="D75" s="64"/>
      <c r="E75" s="4"/>
    </row>
    <row r="76" spans="1:5" ht="33.75" customHeight="1">
      <c r="A76" s="55" t="s">
        <v>21</v>
      </c>
      <c r="B76" s="56" t="s">
        <v>18</v>
      </c>
      <c r="C76" s="53">
        <v>2300</v>
      </c>
      <c r="D76" s="53">
        <v>12</v>
      </c>
      <c r="E76" s="6">
        <f>C76*D76</f>
        <v>27600</v>
      </c>
    </row>
    <row r="77" spans="1:5" hidden="1">
      <c r="A77" s="47"/>
      <c r="B77" s="22">
        <v>43101</v>
      </c>
      <c r="C77" s="22"/>
      <c r="D77" s="64"/>
      <c r="E77" s="6">
        <f t="shared" ref="E77:E115" si="0">C77*D77</f>
        <v>0</v>
      </c>
    </row>
    <row r="78" spans="1:5" hidden="1">
      <c r="A78" s="47"/>
      <c r="B78" s="22">
        <v>43132</v>
      </c>
      <c r="C78" s="22"/>
      <c r="D78" s="64"/>
      <c r="E78" s="6">
        <f t="shared" si="0"/>
        <v>0</v>
      </c>
    </row>
    <row r="79" spans="1:5" hidden="1">
      <c r="A79" s="47"/>
      <c r="B79" s="22">
        <v>43160</v>
      </c>
      <c r="C79" s="22"/>
      <c r="D79" s="64"/>
      <c r="E79" s="6">
        <f t="shared" si="0"/>
        <v>0</v>
      </c>
    </row>
    <row r="80" spans="1:5" hidden="1">
      <c r="A80" s="47"/>
      <c r="B80" s="22">
        <v>43191</v>
      </c>
      <c r="C80" s="22"/>
      <c r="D80" s="64"/>
      <c r="E80" s="6">
        <f t="shared" si="0"/>
        <v>0</v>
      </c>
    </row>
    <row r="81" spans="1:5" hidden="1">
      <c r="A81" s="47"/>
      <c r="B81" s="22">
        <v>43221</v>
      </c>
      <c r="C81" s="22"/>
      <c r="D81" s="64"/>
      <c r="E81" s="6">
        <f t="shared" si="0"/>
        <v>0</v>
      </c>
    </row>
    <row r="82" spans="1:5" hidden="1">
      <c r="A82" s="47"/>
      <c r="B82" s="22">
        <v>43252</v>
      </c>
      <c r="C82" s="22"/>
      <c r="D82" s="64"/>
      <c r="E82" s="6">
        <f t="shared" si="0"/>
        <v>0</v>
      </c>
    </row>
    <row r="83" spans="1:5" hidden="1">
      <c r="A83" s="47"/>
      <c r="B83" s="22">
        <v>43282</v>
      </c>
      <c r="C83" s="22"/>
      <c r="D83" s="64"/>
      <c r="E83" s="6">
        <f t="shared" si="0"/>
        <v>0</v>
      </c>
    </row>
    <row r="84" spans="1:5" hidden="1">
      <c r="A84" s="47"/>
      <c r="B84" s="22">
        <v>43313</v>
      </c>
      <c r="C84" s="22"/>
      <c r="D84" s="64"/>
      <c r="E84" s="6">
        <f t="shared" si="0"/>
        <v>0</v>
      </c>
    </row>
    <row r="85" spans="1:5" hidden="1">
      <c r="A85" s="47"/>
      <c r="B85" s="22">
        <v>43344</v>
      </c>
      <c r="C85" s="22"/>
      <c r="D85" s="64"/>
      <c r="E85" s="6">
        <f t="shared" si="0"/>
        <v>0</v>
      </c>
    </row>
    <row r="86" spans="1:5" hidden="1">
      <c r="A86" s="47"/>
      <c r="B86" s="22">
        <v>43374</v>
      </c>
      <c r="C86" s="22"/>
      <c r="D86" s="64"/>
      <c r="E86" s="6">
        <f t="shared" si="0"/>
        <v>0</v>
      </c>
    </row>
    <row r="87" spans="1:5" hidden="1">
      <c r="A87" s="47"/>
      <c r="B87" s="22">
        <v>43405</v>
      </c>
      <c r="C87" s="22"/>
      <c r="D87" s="64"/>
      <c r="E87" s="6">
        <f t="shared" si="0"/>
        <v>0</v>
      </c>
    </row>
    <row r="88" spans="1:5" hidden="1">
      <c r="A88" s="47"/>
      <c r="B88" s="22">
        <v>43435</v>
      </c>
      <c r="C88" s="22"/>
      <c r="D88" s="64"/>
      <c r="E88" s="6">
        <f t="shared" si="0"/>
        <v>0</v>
      </c>
    </row>
    <row r="89" spans="1:5" ht="45" customHeight="1">
      <c r="A89" s="55" t="s">
        <v>22</v>
      </c>
      <c r="B89" s="56" t="s">
        <v>20</v>
      </c>
      <c r="C89" s="53">
        <v>4000</v>
      </c>
      <c r="D89" s="53">
        <v>12</v>
      </c>
      <c r="E89" s="6">
        <f t="shared" si="0"/>
        <v>48000</v>
      </c>
    </row>
    <row r="90" spans="1:5" hidden="1">
      <c r="A90" s="54"/>
      <c r="B90" s="24" t="s">
        <v>85</v>
      </c>
      <c r="C90" s="50"/>
      <c r="D90" s="50"/>
      <c r="E90" s="6">
        <f t="shared" si="0"/>
        <v>0</v>
      </c>
    </row>
    <row r="91" spans="1:5" hidden="1">
      <c r="A91" s="54"/>
      <c r="B91" s="24" t="s">
        <v>43</v>
      </c>
      <c r="C91" s="50"/>
      <c r="D91" s="50"/>
      <c r="E91" s="6">
        <f t="shared" si="0"/>
        <v>0</v>
      </c>
    </row>
    <row r="92" spans="1:5" hidden="1">
      <c r="A92" s="54"/>
      <c r="B92" s="24" t="s">
        <v>44</v>
      </c>
      <c r="C92" s="50"/>
      <c r="D92" s="50"/>
      <c r="E92" s="6">
        <f t="shared" si="0"/>
        <v>0</v>
      </c>
    </row>
    <row r="93" spans="1:5" ht="45" hidden="1">
      <c r="A93" s="54"/>
      <c r="B93" s="24" t="s">
        <v>84</v>
      </c>
      <c r="C93" s="50"/>
      <c r="D93" s="50"/>
      <c r="E93" s="6">
        <f t="shared" si="0"/>
        <v>0</v>
      </c>
    </row>
    <row r="94" spans="1:5" hidden="1">
      <c r="A94" s="54"/>
      <c r="B94" s="24" t="s">
        <v>83</v>
      </c>
      <c r="C94" s="50"/>
      <c r="D94" s="50"/>
      <c r="E94" s="6">
        <f t="shared" si="0"/>
        <v>0</v>
      </c>
    </row>
    <row r="95" spans="1:5" hidden="1">
      <c r="A95" s="54"/>
      <c r="B95" s="24" t="s">
        <v>45</v>
      </c>
      <c r="C95" s="50"/>
      <c r="D95" s="50"/>
      <c r="E95" s="6">
        <f t="shared" si="0"/>
        <v>0</v>
      </c>
    </row>
    <row r="96" spans="1:5" ht="30" hidden="1">
      <c r="A96" s="54"/>
      <c r="B96" s="24" t="s">
        <v>86</v>
      </c>
      <c r="C96" s="50"/>
      <c r="D96" s="50"/>
      <c r="E96" s="6">
        <f t="shared" si="0"/>
        <v>0</v>
      </c>
    </row>
    <row r="97" spans="1:5" hidden="1">
      <c r="A97" s="54"/>
      <c r="B97" s="24"/>
      <c r="C97" s="50"/>
      <c r="D97" s="50"/>
      <c r="E97" s="6"/>
    </row>
    <row r="98" spans="1:5" hidden="1">
      <c r="A98" s="54"/>
      <c r="B98" s="24" t="s">
        <v>47</v>
      </c>
      <c r="C98" s="50"/>
      <c r="D98" s="50"/>
      <c r="E98" s="6">
        <f t="shared" si="0"/>
        <v>0</v>
      </c>
    </row>
    <row r="99" spans="1:5" hidden="1">
      <c r="A99" s="54"/>
      <c r="B99" s="24"/>
      <c r="C99" s="50"/>
      <c r="D99" s="50"/>
      <c r="E99" s="6"/>
    </row>
    <row r="100" spans="1:5" ht="31.5" customHeight="1">
      <c r="A100" s="55" t="s">
        <v>24</v>
      </c>
      <c r="B100" s="56" t="s">
        <v>37</v>
      </c>
      <c r="C100" s="53">
        <v>2000</v>
      </c>
      <c r="D100" s="53">
        <v>12</v>
      </c>
      <c r="E100" s="6">
        <f t="shared" si="0"/>
        <v>24000</v>
      </c>
    </row>
    <row r="101" spans="1:5" ht="20.100000000000001" hidden="1" customHeight="1">
      <c r="A101" s="54"/>
      <c r="B101" s="59" t="s">
        <v>42</v>
      </c>
      <c r="C101" s="59"/>
      <c r="D101" s="50"/>
      <c r="E101" s="6">
        <f t="shared" si="0"/>
        <v>0</v>
      </c>
    </row>
    <row r="102" spans="1:5" ht="20.100000000000001" hidden="1" customHeight="1">
      <c r="A102" s="54"/>
      <c r="B102" s="59" t="s">
        <v>40</v>
      </c>
      <c r="C102" s="59"/>
      <c r="D102" s="50"/>
      <c r="E102" s="6">
        <f t="shared" si="0"/>
        <v>0</v>
      </c>
    </row>
    <row r="103" spans="1:5" ht="20.100000000000001" hidden="1" customHeight="1">
      <c r="A103" s="54"/>
      <c r="B103" s="59" t="s">
        <v>50</v>
      </c>
      <c r="C103" s="59"/>
      <c r="D103" s="50"/>
      <c r="E103" s="6">
        <f t="shared" si="0"/>
        <v>0</v>
      </c>
    </row>
    <row r="104" spans="1:5" hidden="1">
      <c r="A104" s="54"/>
      <c r="B104" s="29" t="s">
        <v>57</v>
      </c>
      <c r="C104" s="60"/>
      <c r="D104" s="51"/>
      <c r="E104" s="6">
        <f t="shared" si="0"/>
        <v>0</v>
      </c>
    </row>
    <row r="105" spans="1:5" ht="20.100000000000001" hidden="1" customHeight="1">
      <c r="A105" s="54"/>
      <c r="B105" s="29" t="s">
        <v>41</v>
      </c>
      <c r="C105" s="60"/>
      <c r="D105" s="51"/>
      <c r="E105" s="6">
        <f t="shared" si="0"/>
        <v>0</v>
      </c>
    </row>
    <row r="106" spans="1:5" ht="20.100000000000001" hidden="1" customHeight="1">
      <c r="A106" s="54"/>
      <c r="B106" s="59"/>
      <c r="C106" s="59"/>
      <c r="D106" s="50"/>
      <c r="E106" s="6">
        <f t="shared" si="0"/>
        <v>0</v>
      </c>
    </row>
    <row r="107" spans="1:5" ht="27.75" customHeight="1">
      <c r="A107" s="73" t="s">
        <v>26</v>
      </c>
      <c r="B107" s="56" t="s">
        <v>23</v>
      </c>
      <c r="C107" s="58">
        <v>40000</v>
      </c>
      <c r="D107" s="53">
        <v>3</v>
      </c>
      <c r="E107" s="6">
        <f t="shared" si="0"/>
        <v>120000</v>
      </c>
    </row>
    <row r="108" spans="1:5" hidden="1">
      <c r="A108" s="73"/>
      <c r="B108" s="56"/>
      <c r="C108" s="53"/>
      <c r="D108" s="53"/>
      <c r="E108" s="6">
        <f t="shared" si="0"/>
        <v>0</v>
      </c>
    </row>
    <row r="109" spans="1:5" hidden="1">
      <c r="A109" s="72"/>
      <c r="B109" s="59"/>
      <c r="C109" s="50"/>
      <c r="D109" s="50"/>
      <c r="E109" s="6"/>
    </row>
    <row r="110" spans="1:5" ht="31.5" customHeight="1">
      <c r="A110" s="74" t="s">
        <v>27</v>
      </c>
      <c r="B110" s="56" t="s">
        <v>32</v>
      </c>
      <c r="C110" s="58">
        <v>20000</v>
      </c>
      <c r="D110" s="53">
        <v>3</v>
      </c>
      <c r="E110" s="6">
        <f t="shared" si="0"/>
        <v>60000</v>
      </c>
    </row>
    <row r="111" spans="1:5" ht="27.75" hidden="1" customHeight="1">
      <c r="A111" s="54"/>
      <c r="B111" s="59" t="s">
        <v>38</v>
      </c>
      <c r="C111" s="11"/>
      <c r="D111" s="50"/>
      <c r="E111" s="6">
        <f t="shared" si="0"/>
        <v>0</v>
      </c>
    </row>
    <row r="112" spans="1:5" ht="30" hidden="1">
      <c r="A112" s="54"/>
      <c r="B112" s="59" t="s">
        <v>71</v>
      </c>
      <c r="C112" s="11"/>
      <c r="D112" s="50"/>
      <c r="E112" s="6">
        <f t="shared" si="0"/>
        <v>0</v>
      </c>
    </row>
    <row r="113" spans="1:6" hidden="1">
      <c r="A113" s="54"/>
      <c r="B113" s="59" t="s">
        <v>38</v>
      </c>
      <c r="C113" s="11"/>
      <c r="D113" s="50"/>
      <c r="E113" s="6">
        <f t="shared" ref="E113" si="1">C113*D113</f>
        <v>0</v>
      </c>
    </row>
    <row r="114" spans="1:6" ht="29.25" customHeight="1">
      <c r="A114" s="55" t="s">
        <v>33</v>
      </c>
      <c r="B114" s="56" t="s">
        <v>25</v>
      </c>
      <c r="C114" s="58">
        <v>5000</v>
      </c>
      <c r="D114" s="53">
        <v>1</v>
      </c>
      <c r="E114" s="6">
        <f t="shared" si="0"/>
        <v>5000</v>
      </c>
    </row>
    <row r="115" spans="1:6" ht="52.5" customHeight="1">
      <c r="A115" s="55" t="s">
        <v>34</v>
      </c>
      <c r="B115" s="80" t="s">
        <v>96</v>
      </c>
      <c r="C115" s="58">
        <v>7181.15</v>
      </c>
      <c r="D115" s="53">
        <v>12</v>
      </c>
      <c r="E115" s="6">
        <f t="shared" si="0"/>
        <v>86173.799999999988</v>
      </c>
    </row>
    <row r="116" spans="1:6" ht="42.75">
      <c r="A116" s="55" t="s">
        <v>35</v>
      </c>
      <c r="B116" s="80" t="s">
        <v>97</v>
      </c>
      <c r="C116" s="58">
        <v>1461.65</v>
      </c>
      <c r="D116" s="53">
        <v>12</v>
      </c>
      <c r="E116" s="6">
        <f>C116*D116</f>
        <v>17539.800000000003</v>
      </c>
    </row>
    <row r="117" spans="1:6" ht="28.5">
      <c r="A117" s="55" t="s">
        <v>36</v>
      </c>
      <c r="B117" s="56" t="s">
        <v>59</v>
      </c>
      <c r="C117" s="58">
        <v>5000</v>
      </c>
      <c r="D117" s="53">
        <v>2</v>
      </c>
      <c r="E117" s="6">
        <f t="shared" ref="E117" si="2">C117*D117</f>
        <v>10000</v>
      </c>
    </row>
    <row r="118" spans="1:6" ht="28.5" customHeight="1">
      <c r="A118" s="79" t="s">
        <v>98</v>
      </c>
      <c r="B118" s="93" t="s">
        <v>61</v>
      </c>
      <c r="C118" s="58">
        <v>1000</v>
      </c>
      <c r="D118" s="53">
        <v>2</v>
      </c>
      <c r="E118" s="6">
        <f>C118*D118</f>
        <v>2000</v>
      </c>
      <c r="F118" s="105"/>
    </row>
    <row r="119" spans="1:6" ht="48.75" customHeight="1">
      <c r="A119" s="79" t="s">
        <v>60</v>
      </c>
      <c r="B119" s="93" t="s">
        <v>63</v>
      </c>
      <c r="C119" s="58">
        <v>7000</v>
      </c>
      <c r="D119" s="53">
        <v>1</v>
      </c>
      <c r="E119" s="6">
        <f t="shared" ref="E119" si="3">C119*D119</f>
        <v>7000</v>
      </c>
      <c r="F119" s="105"/>
    </row>
    <row r="120" spans="1:6" ht="35.25" customHeight="1">
      <c r="A120" s="79" t="s">
        <v>62</v>
      </c>
      <c r="B120" s="80" t="s">
        <v>102</v>
      </c>
      <c r="C120" s="76" t="s">
        <v>99</v>
      </c>
      <c r="D120" s="81" t="s">
        <v>100</v>
      </c>
      <c r="E120" s="6">
        <v>630</v>
      </c>
      <c r="F120" s="66"/>
    </row>
    <row r="121" spans="1:6" ht="49.5" customHeight="1">
      <c r="A121" s="82" t="s">
        <v>64</v>
      </c>
      <c r="B121" s="80" t="s">
        <v>101</v>
      </c>
      <c r="C121" s="39"/>
      <c r="D121" s="39"/>
      <c r="E121" s="6">
        <f>70072.88+82421.6</f>
        <v>152494.48000000001</v>
      </c>
    </row>
    <row r="122" spans="1:6" hidden="1">
      <c r="A122" s="54"/>
      <c r="B122" s="24" t="s">
        <v>65</v>
      </c>
      <c r="C122" s="51"/>
      <c r="D122" s="51"/>
      <c r="E122" s="57"/>
    </row>
    <row r="123" spans="1:6" ht="33.75" hidden="1" customHeight="1">
      <c r="A123" s="54"/>
      <c r="B123" s="24" t="s">
        <v>66</v>
      </c>
      <c r="C123" s="51"/>
      <c r="D123" s="51"/>
      <c r="E123" s="57"/>
    </row>
    <row r="124" spans="1:6" ht="45" hidden="1">
      <c r="A124" s="54"/>
      <c r="B124" s="24" t="s">
        <v>68</v>
      </c>
      <c r="C124" s="51"/>
      <c r="D124" s="51"/>
      <c r="E124" s="57"/>
    </row>
    <row r="125" spans="1:6" ht="45" hidden="1">
      <c r="A125" s="54"/>
      <c r="B125" s="24" t="s">
        <v>72</v>
      </c>
      <c r="C125" s="51"/>
      <c r="D125" s="51"/>
      <c r="E125" s="57"/>
    </row>
    <row r="126" spans="1:6" hidden="1">
      <c r="A126" s="54"/>
      <c r="B126" s="24" t="s">
        <v>73</v>
      </c>
      <c r="C126" s="51"/>
      <c r="D126" s="51"/>
      <c r="E126" s="57"/>
    </row>
    <row r="127" spans="1:6" ht="21.95" hidden="1" customHeight="1">
      <c r="A127" s="54"/>
      <c r="B127" s="24" t="s">
        <v>74</v>
      </c>
      <c r="C127" s="51"/>
      <c r="D127" s="51"/>
      <c r="E127" s="57"/>
    </row>
    <row r="128" spans="1:6" ht="21.95" hidden="1" customHeight="1">
      <c r="A128" s="54"/>
      <c r="B128" s="24" t="s">
        <v>75</v>
      </c>
      <c r="C128" s="51"/>
      <c r="D128" s="51"/>
      <c r="E128" s="57"/>
    </row>
    <row r="129" spans="1:7" ht="30" hidden="1">
      <c r="A129" s="54"/>
      <c r="B129" s="24" t="s">
        <v>76</v>
      </c>
      <c r="C129" s="60"/>
      <c r="D129" s="51"/>
      <c r="E129" s="57"/>
    </row>
    <row r="130" spans="1:7" hidden="1">
      <c r="A130" s="54"/>
      <c r="B130" s="24" t="s">
        <v>77</v>
      </c>
      <c r="C130" s="60"/>
      <c r="D130" s="51"/>
      <c r="E130" s="57"/>
    </row>
    <row r="131" spans="1:7" ht="21.95" hidden="1" customHeight="1">
      <c r="A131" s="54"/>
      <c r="B131" s="24" t="s">
        <v>78</v>
      </c>
      <c r="C131" s="60"/>
      <c r="D131" s="51"/>
      <c r="E131" s="57"/>
    </row>
    <row r="132" spans="1:7" ht="21.95" hidden="1" customHeight="1">
      <c r="A132" s="54"/>
      <c r="B132" s="24" t="s">
        <v>79</v>
      </c>
      <c r="C132" s="60"/>
      <c r="D132" s="51"/>
      <c r="E132" s="57"/>
    </row>
    <row r="133" spans="1:7" hidden="1">
      <c r="A133" s="54"/>
      <c r="B133" s="24" t="s">
        <v>80</v>
      </c>
      <c r="C133" s="59"/>
      <c r="D133" s="50"/>
      <c r="E133" s="4"/>
    </row>
    <row r="134" spans="1:7" hidden="1">
      <c r="A134" s="54"/>
      <c r="B134" s="24" t="s">
        <v>81</v>
      </c>
      <c r="C134" s="59"/>
      <c r="D134" s="50"/>
      <c r="E134" s="4"/>
    </row>
    <row r="135" spans="1:7" s="9" customFormat="1" ht="30" hidden="1">
      <c r="A135" s="54"/>
      <c r="B135" s="24" t="s">
        <v>82</v>
      </c>
      <c r="C135" s="59"/>
      <c r="D135" s="50"/>
      <c r="E135" s="4"/>
    </row>
    <row r="136" spans="1:7" s="9" customFormat="1" hidden="1">
      <c r="A136" s="54"/>
      <c r="B136" s="24" t="s">
        <v>87</v>
      </c>
      <c r="C136" s="51"/>
      <c r="D136" s="51"/>
      <c r="E136" s="57"/>
    </row>
    <row r="137" spans="1:7" ht="0.75" customHeight="1">
      <c r="A137" s="54"/>
      <c r="B137" s="24" t="s">
        <v>46</v>
      </c>
      <c r="C137" s="50"/>
      <c r="D137" s="50"/>
      <c r="E137" s="4"/>
    </row>
    <row r="138" spans="1:7" ht="15.75">
      <c r="A138" s="110"/>
      <c r="B138" s="111" t="s">
        <v>28</v>
      </c>
      <c r="C138" s="84"/>
      <c r="D138" s="84"/>
      <c r="E138" s="116">
        <f>SUM(E28+E54+E63+E76+E89+E100+E107+E110+E114+E115+E118+E119+E121+E41+E58+E116+E117+E120)</f>
        <v>2250787.4423499997</v>
      </c>
    </row>
    <row r="139" spans="1:7" ht="11.25" customHeight="1">
      <c r="A139" s="110"/>
      <c r="B139" s="111"/>
      <c r="C139" s="85"/>
      <c r="D139" s="86"/>
      <c r="E139" s="117"/>
    </row>
    <row r="140" spans="1:7">
      <c r="A140" s="42"/>
      <c r="B140" s="43"/>
      <c r="C140" s="43"/>
      <c r="D140" s="44"/>
      <c r="E140" s="45"/>
    </row>
    <row r="141" spans="1:7">
      <c r="A141" s="12"/>
      <c r="B141" s="75" t="s">
        <v>103</v>
      </c>
      <c r="C141" s="94"/>
      <c r="D141" s="94"/>
      <c r="E141" s="94"/>
      <c r="F141" s="45"/>
      <c r="G141" s="45"/>
    </row>
    <row r="142" spans="1:7" ht="63.75" customHeight="1">
      <c r="A142" s="12"/>
      <c r="B142" s="120" t="s">
        <v>108</v>
      </c>
      <c r="C142" s="11">
        <v>2</v>
      </c>
      <c r="D142" s="95">
        <f>C142*13464.9*12</f>
        <v>323157.59999999998</v>
      </c>
      <c r="E142" s="96"/>
      <c r="F142" s="36"/>
      <c r="G142" s="36"/>
    </row>
    <row r="143" spans="1:7">
      <c r="A143" s="12"/>
      <c r="B143" s="9"/>
      <c r="C143" s="34"/>
      <c r="D143" s="16"/>
      <c r="E143" s="13"/>
    </row>
    <row r="144" spans="1:7" ht="15.75">
      <c r="A144" s="15"/>
      <c r="B144" s="2" t="s">
        <v>30</v>
      </c>
      <c r="C144" s="2"/>
      <c r="D144" s="91" t="s">
        <v>104</v>
      </c>
      <c r="E144" s="14"/>
    </row>
    <row r="145" spans="1:13" ht="15.75">
      <c r="A145" s="88"/>
      <c r="B145" s="2"/>
      <c r="C145" s="2"/>
      <c r="D145" s="32"/>
      <c r="E145" s="14"/>
    </row>
    <row r="146" spans="1:13" ht="15.75">
      <c r="A146" s="88"/>
      <c r="B146" s="2"/>
      <c r="C146" s="2"/>
      <c r="D146" s="32"/>
      <c r="E146" s="14"/>
    </row>
    <row r="147" spans="1:13" ht="15.75">
      <c r="A147" s="87"/>
      <c r="B147" s="2" t="s">
        <v>31</v>
      </c>
      <c r="C147" s="2"/>
      <c r="D147" s="32" t="s">
        <v>105</v>
      </c>
      <c r="E147" s="26"/>
    </row>
    <row r="148" spans="1:13">
      <c r="A148" s="1"/>
      <c r="B148" s="88"/>
      <c r="C148" s="15"/>
      <c r="D148" s="88"/>
      <c r="E148" s="16"/>
    </row>
    <row r="149" spans="1:13">
      <c r="B149" s="88"/>
      <c r="C149" s="15"/>
      <c r="D149" s="88"/>
      <c r="E149" s="9"/>
    </row>
    <row r="150" spans="1:13">
      <c r="B150" s="87"/>
      <c r="C150" s="37"/>
      <c r="D150" s="27"/>
      <c r="E150" s="7"/>
    </row>
    <row r="152" spans="1:13">
      <c r="B152" s="38"/>
    </row>
    <row r="153" spans="1:13">
      <c r="B153" s="38"/>
    </row>
    <row r="154" spans="1:13">
      <c r="B154" s="75"/>
    </row>
    <row r="155" spans="1:13">
      <c r="C155" s="40"/>
      <c r="D155" s="16"/>
    </row>
    <row r="156" spans="1:13">
      <c r="B156" s="9"/>
      <c r="C156" s="40"/>
      <c r="D156" s="16"/>
      <c r="H156" s="9"/>
      <c r="I156" s="9"/>
      <c r="J156" s="9"/>
      <c r="K156" s="9"/>
      <c r="L156" s="9"/>
      <c r="M156" s="9"/>
    </row>
    <row r="157" spans="1:13">
      <c r="B157" s="9"/>
      <c r="C157" s="40"/>
      <c r="D157" s="16"/>
      <c r="H157" s="9"/>
      <c r="I157" s="9"/>
      <c r="J157" s="9"/>
      <c r="K157" s="9"/>
      <c r="L157" s="9"/>
      <c r="M157" s="9"/>
    </row>
    <row r="158" spans="1:13">
      <c r="B158" s="9"/>
      <c r="C158" s="40"/>
      <c r="D158" s="16"/>
    </row>
    <row r="159" spans="1:13">
      <c r="B159" s="9"/>
      <c r="C159" s="40"/>
      <c r="D159" s="16"/>
      <c r="E159" s="9"/>
      <c r="F159" s="9"/>
      <c r="G159" s="9"/>
    </row>
    <row r="160" spans="1:13">
      <c r="B160" s="9"/>
      <c r="C160" s="40"/>
      <c r="D160" s="16"/>
      <c r="E160" s="9"/>
      <c r="F160" s="9"/>
      <c r="G160" s="9"/>
    </row>
    <row r="161" spans="2:7">
      <c r="B161" s="9"/>
      <c r="C161" s="40"/>
      <c r="D161" s="16"/>
    </row>
    <row r="162" spans="2:7">
      <c r="B162" s="9"/>
      <c r="C162" s="40"/>
      <c r="D162" s="16"/>
      <c r="E162" s="9"/>
      <c r="F162" s="9"/>
      <c r="G162" s="9"/>
    </row>
    <row r="163" spans="2:7">
      <c r="B163" s="9"/>
      <c r="C163" s="40"/>
      <c r="D163" s="16"/>
    </row>
    <row r="164" spans="2:7">
      <c r="B164" s="9"/>
      <c r="C164" s="41"/>
      <c r="D164" s="16"/>
    </row>
    <row r="165" spans="2:7">
      <c r="B165" s="9"/>
      <c r="C165" s="34"/>
      <c r="D165" s="16"/>
    </row>
    <row r="166" spans="2:7">
      <c r="B166" s="9"/>
      <c r="C166" s="40"/>
      <c r="D166" s="16"/>
      <c r="E166" s="7"/>
    </row>
    <row r="167" spans="2:7">
      <c r="B167" s="9"/>
      <c r="C167" s="34"/>
      <c r="D167" s="16"/>
    </row>
    <row r="168" spans="2:7">
      <c r="B168" s="9"/>
      <c r="C168" s="34"/>
      <c r="D168" s="16"/>
    </row>
    <row r="169" spans="2:7">
      <c r="B169" s="9"/>
      <c r="C169" s="34"/>
      <c r="D169" s="16"/>
    </row>
    <row r="170" spans="2:7">
      <c r="B170" s="9"/>
    </row>
    <row r="171" spans="2:7">
      <c r="B171" s="9"/>
      <c r="C171" s="34"/>
      <c r="D171" s="16"/>
      <c r="E171" s="9"/>
    </row>
    <row r="172" spans="2:7">
      <c r="B172" s="9"/>
      <c r="C172" s="34"/>
      <c r="D172" s="16"/>
      <c r="E172" s="9"/>
    </row>
    <row r="173" spans="2:7">
      <c r="B173" s="9"/>
    </row>
    <row r="174" spans="2:7">
      <c r="B174" s="9"/>
    </row>
    <row r="175" spans="2:7">
      <c r="B175" s="9"/>
    </row>
    <row r="176" spans="2:7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2">
      <c r="B182" s="9"/>
    </row>
  </sheetData>
  <mergeCells count="24">
    <mergeCell ref="F118:F119"/>
    <mergeCell ref="C13:C14"/>
    <mergeCell ref="D13:D14"/>
    <mergeCell ref="A21:D21"/>
    <mergeCell ref="A138:A139"/>
    <mergeCell ref="B138:B139"/>
    <mergeCell ref="B17:E17"/>
    <mergeCell ref="B22:E22"/>
    <mergeCell ref="E138:E139"/>
    <mergeCell ref="A27:E27"/>
    <mergeCell ref="A24:D24"/>
    <mergeCell ref="A1:E1"/>
    <mergeCell ref="A2:E2"/>
    <mergeCell ref="A9:E9"/>
    <mergeCell ref="A10:E10"/>
    <mergeCell ref="A13:A14"/>
    <mergeCell ref="B13:B14"/>
    <mergeCell ref="E13:E14"/>
    <mergeCell ref="C141:E141"/>
    <mergeCell ref="D142:E142"/>
    <mergeCell ref="D4:E4"/>
    <mergeCell ref="D5:E5"/>
    <mergeCell ref="D6:E6"/>
    <mergeCell ref="A16:E16"/>
  </mergeCells>
  <pageMargins left="0.70866141732283472" right="0.51181102362204722" top="0.55118110236220474" bottom="0.5511811023622047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2019-03-11T04:24:56Z</dcterms:modified>
</cp:coreProperties>
</file>