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0" windowWidth="20490" windowHeight="7755" tabRatio="500"/>
  </bookViews>
  <sheets>
    <sheet name="Лист1" sheetId="7" r:id="rId1"/>
  </sheets>
  <calcPr calcId="114210"/>
</workbook>
</file>

<file path=xl/calcChain.xml><?xml version="1.0" encoding="utf-8"?>
<calcChain xmlns="http://schemas.openxmlformats.org/spreadsheetml/2006/main">
  <c r="C34" i="7"/>
  <c r="G34"/>
  <c r="F33"/>
  <c r="F34"/>
  <c r="D33"/>
  <c r="D32"/>
  <c r="D34"/>
  <c r="G33"/>
  <c r="G32"/>
  <c r="F32"/>
  <c r="G10"/>
  <c r="G11"/>
  <c r="G12"/>
  <c r="G13"/>
  <c r="G14"/>
  <c r="G15"/>
  <c r="G16"/>
  <c r="G17"/>
  <c r="G19"/>
  <c r="G20"/>
  <c r="G21"/>
  <c r="G22"/>
  <c r="G23"/>
  <c r="G24"/>
  <c r="G25"/>
  <c r="G26"/>
  <c r="F26"/>
  <c r="E10"/>
  <c r="E11"/>
  <c r="E12"/>
  <c r="C13"/>
  <c r="E13"/>
  <c r="E14"/>
  <c r="C15"/>
  <c r="E15"/>
  <c r="E16"/>
  <c r="E17"/>
  <c r="E18"/>
  <c r="E19"/>
  <c r="E20"/>
  <c r="E21"/>
  <c r="E22"/>
  <c r="E23"/>
  <c r="E25"/>
  <c r="E26"/>
  <c r="D10"/>
  <c r="D11"/>
  <c r="D12"/>
  <c r="D13"/>
  <c r="D14"/>
  <c r="D15"/>
  <c r="D16"/>
  <c r="D17"/>
  <c r="D18"/>
  <c r="D19"/>
  <c r="D20"/>
  <c r="D21"/>
  <c r="D22"/>
  <c r="D23"/>
  <c r="D24"/>
  <c r="D25"/>
  <c r="D26"/>
  <c r="C26"/>
</calcChain>
</file>

<file path=xl/sharedStrings.xml><?xml version="1.0" encoding="utf-8"?>
<sst xmlns="http://schemas.openxmlformats.org/spreadsheetml/2006/main" count="45" uniqueCount="35">
  <si>
    <t xml:space="preserve">Содержание общего имущества </t>
  </si>
  <si>
    <t xml:space="preserve">в месяц, руб. </t>
  </si>
  <si>
    <t>в год (12 месяцев),</t>
  </si>
  <si>
    <t>на 7 месяцев с 01.05.2015. по 31.12.2015.</t>
  </si>
  <si>
    <t xml:space="preserve">руб./кв.м/мес </t>
  </si>
  <si>
    <t>без налогов</t>
  </si>
  <si>
    <t>Уборка подъездов,  кабин лифтов  (еженедельно влажная уборка: мытье пола в подъездах,кабинах лифта;  протирание пыли с подоконников и перил в подъездах)</t>
  </si>
  <si>
    <t>Взносы в Пенсионный фонд , Фонд обязательного медицинского страхования, Фонд Социального страхования, Фонд занятости</t>
  </si>
  <si>
    <t>Налог по УСН</t>
  </si>
  <si>
    <t>Комплексное обслуживание и ремонт лифтов  ООО "Союзлифтмонтаж"</t>
  </si>
  <si>
    <t xml:space="preserve">Техническое обслуживание оборудования системы контроля доступа (домофон)  согласно договору с ООО "ТДК" </t>
  </si>
  <si>
    <t xml:space="preserve">Канцелярские расходы, включая расходы на содержание оргтехники, почтовое обслуживание </t>
  </si>
  <si>
    <t xml:space="preserve">ИТОГО на содержание общего имущества </t>
  </si>
  <si>
    <t>2.</t>
  </si>
  <si>
    <t>Оказание услуг по эксплутации общедомовых электроустановок</t>
  </si>
  <si>
    <t>Услуги банка  ПАО "Сбербанк"</t>
  </si>
  <si>
    <t>ЕРКЦ (бухгалтерское обслуживание, ведение паспортного стола, печать квитанций)</t>
  </si>
  <si>
    <t xml:space="preserve">Обслуживание теплового узла </t>
  </si>
  <si>
    <t xml:space="preserve">Уборка снега 3 раза  в зимний период (очистка кровли, сбивание сосулек с крыши, козырьков балконов и иных выступающих частей стен,  услуги спецтехники по уборке и вывозу снега) </t>
  </si>
  <si>
    <t>Уборка придомовой территории 1) подметание крыльца, земельного участка вокруг дома в летний период 1 раз в трое суток, очистка придомовых урн; 2) в зимний период сдвижка и подметание  снега при отсутствии снегопада 1 раз в трое суток, сдвижка и подметание  снега при снегопаде - ежедневно, ликвидация наледи по мере необходимости</t>
  </si>
  <si>
    <t>Сантехническое обслуживание общего имущества</t>
  </si>
  <si>
    <t>Услуги по обслуживанию ГИС ЖКХ</t>
  </si>
  <si>
    <t xml:space="preserve">РАСХОДЫ   </t>
  </si>
  <si>
    <t>1.</t>
  </si>
  <si>
    <t>на 21 месяц</t>
  </si>
  <si>
    <t xml:space="preserve">ИТОГО на  текущий  ремонт </t>
  </si>
  <si>
    <t xml:space="preserve"> На текущий  ремонт </t>
  </si>
  <si>
    <t>Ежемесячные расходы, связаные с непредвидеными ситуациями в доме ( ремонт окон в подъезде,  замена или ремонт общедомовых приборов учета на случай  выхода из строя, прочистка канализации  и.т.д.)</t>
  </si>
  <si>
    <t>Утверждена</t>
  </si>
  <si>
    <t>Общим собранием  членов ТСЖ "Белинского,33"</t>
  </si>
  <si>
    <t>Вознаграждение Председателя Правления, в т.ч. НДФЛ</t>
  </si>
  <si>
    <t xml:space="preserve">Протокол от </t>
  </si>
  <si>
    <t>Прочие расходы (лампочки, стрижка газонов, уборка гаража, мытье окон в подъездах)</t>
  </si>
  <si>
    <t>Косметический ремонт фасада после зимнего периода</t>
  </si>
  <si>
    <t>Смета  расходов  ТСЖ "Белинского, 33"  на 2021-2022 г.</t>
  </si>
</sst>
</file>

<file path=xl/styles.xml><?xml version="1.0" encoding="utf-8"?>
<styleSheet xmlns="http://schemas.openxmlformats.org/spreadsheetml/2006/main">
  <fonts count="15">
    <font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0" xfId="0" applyFont="1" applyFill="1"/>
    <xf numFmtId="4" fontId="12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7" xfId="0" applyNumberFormat="1" applyFont="1" applyFill="1" applyBorder="1" applyAlignment="1">
      <alignment horizontal="right" vertical="center" wrapText="1"/>
    </xf>
    <xf numFmtId="4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/>
    <xf numFmtId="0" fontId="7" fillId="2" borderId="1" xfId="0" applyFont="1" applyFill="1" applyBorder="1"/>
    <xf numFmtId="4" fontId="7" fillId="0" borderId="1" xfId="0" applyNumberFormat="1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workbookViewId="0">
      <selection activeCell="G11" sqref="G11"/>
    </sheetView>
  </sheetViews>
  <sheetFormatPr defaultRowHeight="15.75"/>
  <cols>
    <col min="1" max="1" width="6.25" customWidth="1"/>
    <col min="2" max="2" width="96" customWidth="1"/>
    <col min="3" max="3" width="13.125" customWidth="1"/>
    <col min="4" max="4" width="15.25" customWidth="1"/>
    <col min="5" max="5" width="15.5" hidden="1" customWidth="1"/>
    <col min="6" max="6" width="13.75" hidden="1" customWidth="1"/>
    <col min="7" max="7" width="13.25" customWidth="1"/>
  </cols>
  <sheetData>
    <row r="1" spans="1:8" ht="18.75">
      <c r="B1" s="1"/>
      <c r="C1" s="25" t="s">
        <v>28</v>
      </c>
      <c r="D1" s="1"/>
      <c r="E1" s="1"/>
      <c r="F1" s="1"/>
    </row>
    <row r="2" spans="1:8" ht="18.75">
      <c r="B2" s="1"/>
      <c r="C2" s="25" t="s">
        <v>29</v>
      </c>
      <c r="D2" s="1"/>
      <c r="E2" s="1"/>
      <c r="F2" s="1"/>
    </row>
    <row r="3" spans="1:8" ht="18.75">
      <c r="B3" s="1"/>
      <c r="C3" s="25" t="s">
        <v>31</v>
      </c>
      <c r="D3" s="1"/>
      <c r="E3" s="1"/>
      <c r="F3" s="1"/>
    </row>
    <row r="4" spans="1:8" ht="18.75">
      <c r="B4" s="30" t="s">
        <v>34</v>
      </c>
      <c r="C4" s="1"/>
      <c r="D4" s="1"/>
      <c r="E4" s="1"/>
      <c r="F4" s="1"/>
      <c r="G4" s="1"/>
    </row>
    <row r="5" spans="1:8" ht="33">
      <c r="B5" s="12"/>
      <c r="C5" s="1"/>
      <c r="D5" s="1"/>
      <c r="E5" s="1"/>
      <c r="F5" s="1"/>
      <c r="G5" s="1"/>
    </row>
    <row r="6" spans="1:8">
      <c r="A6" s="46" t="s">
        <v>22</v>
      </c>
      <c r="B6" s="46"/>
      <c r="C6" s="46"/>
      <c r="D6" s="46"/>
      <c r="E6" s="46"/>
      <c r="F6" s="46"/>
      <c r="G6" s="46"/>
    </row>
    <row r="7" spans="1:8">
      <c r="A7" s="46"/>
      <c r="B7" s="46"/>
      <c r="C7" s="46"/>
      <c r="D7" s="46"/>
      <c r="E7" s="46"/>
      <c r="F7" s="46"/>
      <c r="G7" s="46"/>
    </row>
    <row r="8" spans="1:8" ht="53.25" customHeight="1">
      <c r="A8" s="46" t="s">
        <v>0</v>
      </c>
      <c r="B8" s="46"/>
      <c r="C8" s="46" t="s">
        <v>1</v>
      </c>
      <c r="D8" s="26" t="s">
        <v>2</v>
      </c>
      <c r="E8" s="26" t="s">
        <v>3</v>
      </c>
      <c r="F8" s="27"/>
      <c r="G8" s="46" t="s">
        <v>4</v>
      </c>
      <c r="H8" s="35">
        <v>4246.3</v>
      </c>
    </row>
    <row r="9" spans="1:8" ht="47.25" customHeight="1">
      <c r="A9" s="46"/>
      <c r="B9" s="46"/>
      <c r="C9" s="46"/>
      <c r="D9" s="26" t="s">
        <v>5</v>
      </c>
      <c r="E9" s="26" t="s">
        <v>5</v>
      </c>
      <c r="F9" s="26" t="s">
        <v>5</v>
      </c>
      <c r="G9" s="46"/>
    </row>
    <row r="10" spans="1:8" ht="37.5">
      <c r="A10" s="2">
        <v>1</v>
      </c>
      <c r="B10" s="3" t="s">
        <v>6</v>
      </c>
      <c r="C10" s="32">
        <v>3600</v>
      </c>
      <c r="D10" s="13">
        <f>C10*12</f>
        <v>43200</v>
      </c>
      <c r="E10" s="13">
        <f t="shared" ref="E10:E25" si="0">C10*7</f>
        <v>25200</v>
      </c>
      <c r="F10" s="13"/>
      <c r="G10" s="13">
        <f>C10/H8</f>
        <v>0.84779690554129472</v>
      </c>
    </row>
    <row r="11" spans="1:8" ht="75">
      <c r="A11" s="4">
        <v>2</v>
      </c>
      <c r="B11" s="3" t="s">
        <v>19</v>
      </c>
      <c r="C11" s="33">
        <v>7000</v>
      </c>
      <c r="D11" s="13">
        <f t="shared" ref="D11:D25" si="1">C11*12</f>
        <v>84000</v>
      </c>
      <c r="E11" s="14">
        <f t="shared" si="0"/>
        <v>49000</v>
      </c>
      <c r="F11" s="14"/>
      <c r="G11" s="14">
        <f>C11/H8</f>
        <v>1.648493982996962</v>
      </c>
    </row>
    <row r="12" spans="1:8" ht="18.75">
      <c r="A12" s="4">
        <v>3</v>
      </c>
      <c r="B12" s="3" t="s">
        <v>30</v>
      </c>
      <c r="C12" s="33">
        <v>17242</v>
      </c>
      <c r="D12" s="13">
        <f t="shared" si="1"/>
        <v>206904</v>
      </c>
      <c r="E12" s="14">
        <f t="shared" si="0"/>
        <v>120694</v>
      </c>
      <c r="F12" s="14"/>
      <c r="G12" s="14">
        <f>C12/H8</f>
        <v>4.0604761792619453</v>
      </c>
    </row>
    <row r="13" spans="1:8" ht="37.5">
      <c r="A13" s="10">
        <v>4</v>
      </c>
      <c r="B13" s="11" t="s">
        <v>7</v>
      </c>
      <c r="C13" s="32">
        <f>ROUND(C12*30.2%,2)</f>
        <v>5207.08</v>
      </c>
      <c r="D13" s="13">
        <f t="shared" si="1"/>
        <v>62484.959999999999</v>
      </c>
      <c r="E13" s="13">
        <f t="shared" si="0"/>
        <v>36449.56</v>
      </c>
      <c r="F13" s="13"/>
      <c r="G13" s="13">
        <f>C13/H8</f>
        <v>1.2262628641405457</v>
      </c>
    </row>
    <row r="14" spans="1:8" ht="18.75">
      <c r="A14" s="10">
        <v>5</v>
      </c>
      <c r="B14" s="11" t="s">
        <v>8</v>
      </c>
      <c r="C14" s="38">
        <v>100</v>
      </c>
      <c r="D14" s="13">
        <f t="shared" si="1"/>
        <v>1200</v>
      </c>
      <c r="E14" s="13">
        <f>C14*7</f>
        <v>700</v>
      </c>
      <c r="F14" s="13"/>
      <c r="G14" s="13">
        <f>C14/H8</f>
        <v>2.3549914042813744E-2</v>
      </c>
    </row>
    <row r="15" spans="1:8" ht="18.75">
      <c r="A15" s="5">
        <v>6</v>
      </c>
      <c r="B15" s="6" t="s">
        <v>16</v>
      </c>
      <c r="C15" s="34">
        <f>7000+2500+288+300+600</f>
        <v>10688</v>
      </c>
      <c r="D15" s="13">
        <f t="shared" si="1"/>
        <v>128256</v>
      </c>
      <c r="E15" s="15">
        <f t="shared" si="0"/>
        <v>74816</v>
      </c>
      <c r="F15" s="15"/>
      <c r="G15" s="15">
        <f>C15/H8</f>
        <v>2.5170148128959329</v>
      </c>
    </row>
    <row r="16" spans="1:8" ht="18.75">
      <c r="A16" s="4">
        <v>7</v>
      </c>
      <c r="B16" s="3" t="s">
        <v>20</v>
      </c>
      <c r="C16" s="16">
        <v>7400</v>
      </c>
      <c r="D16" s="13">
        <f t="shared" si="1"/>
        <v>88800</v>
      </c>
      <c r="E16" s="13">
        <f t="shared" si="0"/>
        <v>51800</v>
      </c>
      <c r="F16" s="13"/>
      <c r="G16" s="13">
        <f>C16/H8</f>
        <v>1.7426936391682171</v>
      </c>
    </row>
    <row r="17" spans="1:7" ht="18.75">
      <c r="A17" s="4">
        <v>8</v>
      </c>
      <c r="B17" s="7" t="s">
        <v>9</v>
      </c>
      <c r="C17" s="17">
        <v>10400</v>
      </c>
      <c r="D17" s="13">
        <f t="shared" si="1"/>
        <v>124800</v>
      </c>
      <c r="E17" s="18">
        <f t="shared" si="0"/>
        <v>72800</v>
      </c>
      <c r="F17" s="18"/>
      <c r="G17" s="18">
        <f>C17/H8</f>
        <v>2.4491910604526295</v>
      </c>
    </row>
    <row r="18" spans="1:7" ht="37.5">
      <c r="A18" s="4">
        <v>9</v>
      </c>
      <c r="B18" s="7" t="s">
        <v>10</v>
      </c>
      <c r="C18" s="17">
        <v>980</v>
      </c>
      <c r="D18" s="13">
        <f t="shared" si="1"/>
        <v>11760</v>
      </c>
      <c r="E18" s="17">
        <f t="shared" si="0"/>
        <v>6860</v>
      </c>
      <c r="F18" s="17"/>
      <c r="G18" s="17">
        <v>0.25</v>
      </c>
    </row>
    <row r="19" spans="1:7" ht="18.75">
      <c r="A19" s="4">
        <v>10</v>
      </c>
      <c r="B19" s="7" t="s">
        <v>17</v>
      </c>
      <c r="C19" s="17">
        <v>1000</v>
      </c>
      <c r="D19" s="13">
        <f t="shared" si="1"/>
        <v>12000</v>
      </c>
      <c r="E19" s="17">
        <f t="shared" si="0"/>
        <v>7000</v>
      </c>
      <c r="F19" s="17"/>
      <c r="G19" s="17">
        <f>C19/H8</f>
        <v>0.23549914042813744</v>
      </c>
    </row>
    <row r="20" spans="1:7" ht="18.75">
      <c r="A20" s="10">
        <v>11</v>
      </c>
      <c r="B20" s="22" t="s">
        <v>14</v>
      </c>
      <c r="C20" s="19">
        <v>5500</v>
      </c>
      <c r="D20" s="13">
        <f t="shared" si="1"/>
        <v>66000</v>
      </c>
      <c r="E20" s="19">
        <f t="shared" si="0"/>
        <v>38500</v>
      </c>
      <c r="F20" s="19"/>
      <c r="G20" s="19">
        <f>C20/H8</f>
        <v>1.2952452723547558</v>
      </c>
    </row>
    <row r="21" spans="1:7" ht="37.5">
      <c r="A21" s="2">
        <v>12</v>
      </c>
      <c r="B21" s="7" t="s">
        <v>11</v>
      </c>
      <c r="C21" s="19">
        <v>500</v>
      </c>
      <c r="D21" s="13">
        <f t="shared" si="1"/>
        <v>6000</v>
      </c>
      <c r="E21" s="19">
        <f t="shared" si="0"/>
        <v>3500</v>
      </c>
      <c r="F21" s="19"/>
      <c r="G21" s="19">
        <f>C21/H8</f>
        <v>0.11774957021406872</v>
      </c>
    </row>
    <row r="22" spans="1:7" ht="18.75">
      <c r="A22" s="4">
        <v>13</v>
      </c>
      <c r="B22" s="36" t="s">
        <v>15</v>
      </c>
      <c r="C22" s="37">
        <v>3500</v>
      </c>
      <c r="D22" s="13">
        <f t="shared" si="1"/>
        <v>42000</v>
      </c>
      <c r="E22" s="14">
        <f t="shared" si="0"/>
        <v>24500</v>
      </c>
      <c r="F22" s="14"/>
      <c r="G22" s="14">
        <f>C22/H8</f>
        <v>0.82424699149848102</v>
      </c>
    </row>
    <row r="23" spans="1:7" ht="56.25">
      <c r="A23" s="2">
        <v>14</v>
      </c>
      <c r="B23" s="9" t="s">
        <v>18</v>
      </c>
      <c r="C23" s="20">
        <v>6500</v>
      </c>
      <c r="D23" s="13">
        <f t="shared" si="1"/>
        <v>78000</v>
      </c>
      <c r="E23" s="20">
        <f t="shared" si="0"/>
        <v>45500</v>
      </c>
      <c r="F23" s="20"/>
      <c r="G23" s="20">
        <f>C23/H8</f>
        <v>1.5307444127828933</v>
      </c>
    </row>
    <row r="24" spans="1:7" ht="18.75">
      <c r="A24" s="8">
        <v>15</v>
      </c>
      <c r="B24" s="9" t="s">
        <v>21</v>
      </c>
      <c r="C24" s="20">
        <v>1000</v>
      </c>
      <c r="D24" s="13">
        <f t="shared" si="1"/>
        <v>12000</v>
      </c>
      <c r="E24" s="20"/>
      <c r="F24" s="20"/>
      <c r="G24" s="20">
        <f>C24/H8</f>
        <v>0.23549914042813744</v>
      </c>
    </row>
    <row r="25" spans="1:7" ht="18.75">
      <c r="A25" s="8">
        <v>16</v>
      </c>
      <c r="B25" s="6" t="s">
        <v>32</v>
      </c>
      <c r="C25" s="21">
        <v>2500</v>
      </c>
      <c r="D25" s="13">
        <f t="shared" si="1"/>
        <v>30000</v>
      </c>
      <c r="E25" s="21">
        <f t="shared" si="0"/>
        <v>17500</v>
      </c>
      <c r="F25" s="21"/>
      <c r="G25" s="21">
        <f>C25/H8</f>
        <v>0.58874785107034355</v>
      </c>
    </row>
    <row r="26" spans="1:7" ht="18.75" customHeight="1">
      <c r="A26" s="44" t="s">
        <v>12</v>
      </c>
      <c r="B26" s="45"/>
      <c r="C26" s="28">
        <f>SUM(C10:C25)</f>
        <v>83117.08</v>
      </c>
      <c r="D26" s="28">
        <f>SUM(D10:D25)</f>
        <v>997404.96</v>
      </c>
      <c r="E26" s="28">
        <f>SUM(E10:E25)</f>
        <v>574819.56000000006</v>
      </c>
      <c r="F26" s="28">
        <f>SUM(F10:F25)</f>
        <v>0</v>
      </c>
      <c r="G26" s="29">
        <f>SUM(G10:G25)</f>
        <v>19.593211737277162</v>
      </c>
    </row>
    <row r="28" spans="1:7" ht="15.75" customHeight="1">
      <c r="A28" s="46" t="s">
        <v>22</v>
      </c>
      <c r="B28" s="46"/>
      <c r="C28" s="46"/>
      <c r="D28" s="46"/>
      <c r="E28" s="46"/>
      <c r="F28" s="46"/>
      <c r="G28" s="46"/>
    </row>
    <row r="29" spans="1:7" ht="15.75" customHeight="1">
      <c r="A29" s="46"/>
      <c r="B29" s="46"/>
      <c r="C29" s="46"/>
      <c r="D29" s="46"/>
      <c r="E29" s="46"/>
      <c r="F29" s="46"/>
      <c r="G29" s="46"/>
    </row>
    <row r="30" spans="1:7" ht="53.25" customHeight="1">
      <c r="A30" s="47" t="s">
        <v>26</v>
      </c>
      <c r="B30" s="46"/>
      <c r="C30" s="46" t="s">
        <v>1</v>
      </c>
      <c r="D30" s="26" t="s">
        <v>2</v>
      </c>
      <c r="E30" s="26" t="s">
        <v>3</v>
      </c>
      <c r="F30" s="27" t="s">
        <v>24</v>
      </c>
      <c r="G30" s="46" t="s">
        <v>4</v>
      </c>
    </row>
    <row r="31" spans="1:7" ht="47.25" customHeight="1">
      <c r="A31" s="46"/>
      <c r="B31" s="46"/>
      <c r="C31" s="46"/>
      <c r="D31" s="26" t="s">
        <v>5</v>
      </c>
      <c r="E31" s="26" t="s">
        <v>5</v>
      </c>
      <c r="F31" s="26" t="s">
        <v>5</v>
      </c>
      <c r="G31" s="46"/>
    </row>
    <row r="32" spans="1:7" ht="18.75">
      <c r="A32" s="31" t="s">
        <v>23</v>
      </c>
      <c r="B32" s="24" t="s">
        <v>33</v>
      </c>
      <c r="C32" s="31">
        <v>6000</v>
      </c>
      <c r="D32" s="20">
        <f>C32*12</f>
        <v>72000</v>
      </c>
      <c r="E32" s="23"/>
      <c r="F32" s="20">
        <f>C32*K7</f>
        <v>0</v>
      </c>
      <c r="G32" s="20">
        <f>C32/H8</f>
        <v>1.4129948425688246</v>
      </c>
    </row>
    <row r="33" spans="1:7" ht="31.5">
      <c r="A33" s="23" t="s">
        <v>13</v>
      </c>
      <c r="B33" s="24" t="s">
        <v>27</v>
      </c>
      <c r="C33" s="21">
        <v>7000</v>
      </c>
      <c r="D33" s="20">
        <f>C33*12</f>
        <v>84000</v>
      </c>
      <c r="E33" s="23"/>
      <c r="F33" s="20">
        <f>C33*K8</f>
        <v>0</v>
      </c>
      <c r="G33" s="20">
        <f>C33/H8</f>
        <v>1.648493982996962</v>
      </c>
    </row>
    <row r="34" spans="1:7" ht="18.75" customHeight="1">
      <c r="A34" s="42" t="s">
        <v>25</v>
      </c>
      <c r="B34" s="43"/>
      <c r="C34" s="39">
        <f>C33+C32</f>
        <v>13000</v>
      </c>
      <c r="D34" s="39">
        <f>D33+D32</f>
        <v>156000</v>
      </c>
      <c r="E34" s="40"/>
      <c r="F34" s="39">
        <f>F33</f>
        <v>0</v>
      </c>
      <c r="G34" s="41">
        <f>C34/H8</f>
        <v>3.0614888255657866</v>
      </c>
    </row>
  </sheetData>
  <mergeCells count="10">
    <mergeCell ref="A6:G7"/>
    <mergeCell ref="A8:B9"/>
    <mergeCell ref="C8:C9"/>
    <mergeCell ref="G8:G9"/>
    <mergeCell ref="A34:B34"/>
    <mergeCell ref="A26:B26"/>
    <mergeCell ref="A28:G29"/>
    <mergeCell ref="A30:B31"/>
    <mergeCell ref="C30:C31"/>
    <mergeCell ref="G30:G31"/>
  </mergeCell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Администратор</cp:lastModifiedBy>
  <cp:lastPrinted>2020-11-20T03:09:06Z</cp:lastPrinted>
  <dcterms:created xsi:type="dcterms:W3CDTF">2015-06-18T01:31:34Z</dcterms:created>
  <dcterms:modified xsi:type="dcterms:W3CDTF">2020-11-20T03:22:21Z</dcterms:modified>
</cp:coreProperties>
</file>