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<sst xmlns="http://schemas.openxmlformats.org/spreadsheetml/2006/main" count="239" uniqueCount="153">
  <si>
    <t>Поступление всего</t>
  </si>
  <si>
    <t>Содержание общего имущества</t>
  </si>
  <si>
    <t>Обслуживание приборов</t>
  </si>
  <si>
    <t>Текущий ремонт</t>
  </si>
  <si>
    <t>Расходы всего:</t>
  </si>
  <si>
    <t>в том числе:</t>
  </si>
  <si>
    <t>Накладные расходы:</t>
  </si>
  <si>
    <t>ведение счета в ПСБ</t>
  </si>
  <si>
    <t>Услуги ЕРКЦ по формир. Квитанций</t>
  </si>
  <si>
    <t>В том числе:</t>
  </si>
  <si>
    <t>Мытье окон в подъездах</t>
  </si>
  <si>
    <t>Уборка снега:</t>
  </si>
  <si>
    <t>Уборка снега от стен здания</t>
  </si>
  <si>
    <t>Расчистка территории и вывоз снега</t>
  </si>
  <si>
    <t>Услуги связи</t>
  </si>
  <si>
    <t>Транспортные расходы                                       (ГСМ)</t>
  </si>
  <si>
    <t>Канц. Товары (принтер -2 395р., настр. базы 1С - 1200р.)</t>
  </si>
  <si>
    <t>Ремонт домофона</t>
  </si>
  <si>
    <t>Заработная плата председатель, бухгалтер</t>
  </si>
  <si>
    <t>Заработная плата(кассир, эл-к, с/т, уборщик, дворник)</t>
  </si>
  <si>
    <t>Налог по УСН оплата за 2011 г.</t>
  </si>
  <si>
    <t>теплосн</t>
  </si>
  <si>
    <t>водосн</t>
  </si>
  <si>
    <t>эл.э.</t>
  </si>
  <si>
    <t>оч. Канализ</t>
  </si>
  <si>
    <t>27000.00</t>
  </si>
  <si>
    <t>мел 43</t>
  </si>
  <si>
    <t>мусор</t>
  </si>
  <si>
    <t>3850.2</t>
  </si>
  <si>
    <t>видео</t>
  </si>
  <si>
    <t>Сброс с крыши козырьков</t>
  </si>
  <si>
    <t>3000.00</t>
  </si>
  <si>
    <t>Текущий ремонт  (ремонт отмостки)</t>
  </si>
  <si>
    <t>2000.00</t>
  </si>
  <si>
    <t>Ремонт 1 подъезда</t>
  </si>
  <si>
    <t xml:space="preserve">Текущий ремонт:  </t>
  </si>
  <si>
    <t xml:space="preserve">Строит. материалы </t>
  </si>
  <si>
    <t>Ремонт 3 подъезда</t>
  </si>
  <si>
    <t>42099.00</t>
  </si>
  <si>
    <t xml:space="preserve">Начисление на зар. плату - налоги 34.6% </t>
  </si>
  <si>
    <t xml:space="preserve">                                                                                                Решением общего собрания</t>
  </si>
  <si>
    <t xml:space="preserve">                                                                                                Утверждена </t>
  </si>
  <si>
    <t xml:space="preserve">                                                                                               ТСЖ "Мелиоративный - 39"</t>
  </si>
  <si>
    <t xml:space="preserve">                                                                                               От "__"___________ 2012 года </t>
  </si>
  <si>
    <t xml:space="preserve">             Смета доходов и расходов  на содержание жилого дома по адресу</t>
  </si>
  <si>
    <t xml:space="preserve">            п. Зональная станция, ул. Зеленая, д.39.</t>
  </si>
  <si>
    <t xml:space="preserve">                                               на 2012 год</t>
  </si>
  <si>
    <t xml:space="preserve">                                                        Общая площадь жилых помещений - 3716,1 м2</t>
  </si>
  <si>
    <t>Председатель ТСЖ "Мелиоративный-39"________________ Сперанский И.В.</t>
  </si>
  <si>
    <t>Расходы на заработную плату 2012 год</t>
  </si>
  <si>
    <t>Должность</t>
  </si>
  <si>
    <t>Начисленная зарплата в месяц с 01.01.-31.05.12г.</t>
  </si>
  <si>
    <t>К выдаче на руки</t>
  </si>
  <si>
    <t>Председатель</t>
  </si>
  <si>
    <t>Бухгалтер</t>
  </si>
  <si>
    <t>Кассир</t>
  </si>
  <si>
    <t>Электрик</t>
  </si>
  <si>
    <t>Сантехник</t>
  </si>
  <si>
    <t>Уборщик</t>
  </si>
  <si>
    <t>ИТОГО:</t>
  </si>
  <si>
    <t>8625.00</t>
  </si>
  <si>
    <t>7500.00</t>
  </si>
  <si>
    <t>5750.00</t>
  </si>
  <si>
    <t>5000.00</t>
  </si>
  <si>
    <t>2300.00</t>
  </si>
  <si>
    <t>4025.00</t>
  </si>
  <si>
    <t>3500.00</t>
  </si>
  <si>
    <t>3575.00</t>
  </si>
  <si>
    <t>30600.00</t>
  </si>
  <si>
    <t>10345.00</t>
  </si>
  <si>
    <t>6322.00</t>
  </si>
  <si>
    <t>9000.00</t>
  </si>
  <si>
    <t>5500.00</t>
  </si>
  <si>
    <t>Начисленная зарплата в месяц с 01.06.-31.12.12г.</t>
  </si>
  <si>
    <t>Председатель ТСЖ "Мелиоративный-39"_____________ Сперанский И.В.</t>
  </si>
  <si>
    <t>Налоги (кроме председателя и бухгалтера) не начислялись и не уплачивались.</t>
  </si>
  <si>
    <t>Резервный фонд (в п/отчете)</t>
  </si>
  <si>
    <t>установка табличек, очистка снега, наледи, перетр. Эл.осв в подвале</t>
  </si>
  <si>
    <t>мне надо разбить суммы по видам услуг</t>
  </si>
  <si>
    <t xml:space="preserve">установка светильников уличные 3 шт, резин ковр 5 шт, уст 3 розеток в подъезде </t>
  </si>
  <si>
    <t>чистый</t>
  </si>
  <si>
    <t>томск</t>
  </si>
  <si>
    <t>мели 41</t>
  </si>
  <si>
    <t>сод.им-ва</t>
  </si>
  <si>
    <t>обсл.пр.</t>
  </si>
  <si>
    <t>тек.рем.</t>
  </si>
  <si>
    <t>15511.83</t>
  </si>
  <si>
    <t>опл.всего</t>
  </si>
  <si>
    <t>ИТОГО</t>
  </si>
  <si>
    <t>Озеленение тер., годовое обсл. (деревья - 15700 р., посадка -7000 р.)</t>
  </si>
  <si>
    <t>Опрессовка системы ГВС и отопления (3000+2000)</t>
  </si>
  <si>
    <t>Установка видео камеры</t>
  </si>
  <si>
    <t>Вывоз мусора (чистый томск, мелиоративный-41, мелиоративный-43)</t>
  </si>
  <si>
    <t>Хоз. расходы (моющие, эл.товары, сант.изделия,инвентарь и др.)</t>
  </si>
  <si>
    <t xml:space="preserve">Обсл придомовой территории(уст табл 900р, уст. свет,резин.коврики) </t>
  </si>
  <si>
    <t xml:space="preserve">Общехозяйственные расходы </t>
  </si>
  <si>
    <t>Расходы на заработную плату:</t>
  </si>
  <si>
    <t>Экономия (неоплаченные налоги):</t>
  </si>
  <si>
    <t>Заработная плата(кассир, эл-к, с/т, дворник)</t>
  </si>
  <si>
    <t>с заработной платы кассир, электрик, с/техник, дворник -183506р.</t>
  </si>
  <si>
    <t>по договорам подр.(5000+5600+9850+2000+7000+27500+23000)=79950р.</t>
  </si>
  <si>
    <t>2500.00</t>
  </si>
  <si>
    <t>4000.00</t>
  </si>
  <si>
    <t>Дворник (лето)</t>
  </si>
  <si>
    <t>Дворник (зима)</t>
  </si>
  <si>
    <t>27000.00 (28000.00)</t>
  </si>
  <si>
    <t>29167.00 (30167.00)</t>
  </si>
  <si>
    <t xml:space="preserve">                                                                                               От "__"___________ 2013 года </t>
  </si>
  <si>
    <t xml:space="preserve">                                               на 2013 год</t>
  </si>
  <si>
    <t>Заработная плата председатель</t>
  </si>
  <si>
    <t xml:space="preserve">Налоги ПФР, </t>
  </si>
  <si>
    <t>Клининговые услуги</t>
  </si>
  <si>
    <t>а/о</t>
  </si>
  <si>
    <t>стекло</t>
  </si>
  <si>
    <t>гсм</t>
  </si>
  <si>
    <t>ключ</t>
  </si>
  <si>
    <t>ледоруб</t>
  </si>
  <si>
    <t>лампа э/сб</t>
  </si>
  <si>
    <t>юр усл</t>
  </si>
  <si>
    <t>ком усл Зон+</t>
  </si>
  <si>
    <t>озеленение</t>
  </si>
  <si>
    <t>флеш</t>
  </si>
  <si>
    <t>гидроизол.х/р</t>
  </si>
  <si>
    <t>насос</t>
  </si>
  <si>
    <t>ип никонов</t>
  </si>
  <si>
    <t>обсл приб</t>
  </si>
  <si>
    <t>с/тех</t>
  </si>
  <si>
    <t>дворник</t>
  </si>
  <si>
    <t>электрик</t>
  </si>
  <si>
    <t>кассир</t>
  </si>
  <si>
    <t>обсл прид тер</t>
  </si>
  <si>
    <t>янв</t>
  </si>
  <si>
    <t>бухгалтер</t>
  </si>
  <si>
    <t>сброс, уб снега</t>
  </si>
  <si>
    <t>посадка</t>
  </si>
  <si>
    <t>покос</t>
  </si>
  <si>
    <t>опрессовка</t>
  </si>
  <si>
    <t>декабрь</t>
  </si>
  <si>
    <t xml:space="preserve">Обсл придомовой территории(уст табл , уст. свет,резин.коврики) </t>
  </si>
  <si>
    <t>Сброс с крыши козырьков, уборка снега</t>
  </si>
  <si>
    <t>Налог по УСН оплата за 2012 г.</t>
  </si>
  <si>
    <t>Юридические услуги (судебные издержки)</t>
  </si>
  <si>
    <t xml:space="preserve">Канц. Товары </t>
  </si>
  <si>
    <t>февр</t>
  </si>
  <si>
    <t>март</t>
  </si>
  <si>
    <t>апрель</t>
  </si>
  <si>
    <t>иай</t>
  </si>
  <si>
    <t>июнь</t>
  </si>
  <si>
    <t>июль</t>
  </si>
  <si>
    <t>август</t>
  </si>
  <si>
    <t>сент</t>
  </si>
  <si>
    <t>окт</t>
  </si>
  <si>
    <t>нояб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</si>
</sst>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25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34" borderId="10" xfId="0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25" fillId="34" borderId="20" xfId="0" applyFont="1" applyFill="1" applyBorder="1" applyAlignment="1">
      <alignment/>
    </xf>
    <xf numFmtId="0" fontId="25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24" xfId="0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0" fillId="33" borderId="17" xfId="0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4" borderId="11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25" fillId="34" borderId="0" xfId="0" applyFont="1" applyFill="1" applyAlignment="1">
      <alignment/>
    </xf>
    <xf numFmtId="0" fontId="25" fillId="36" borderId="0" xfId="0" applyFont="1" applyFill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25" fillId="37" borderId="21" xfId="0" applyFont="1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0" xfId="0" applyFill="1" applyAlignment="1">
      <alignment/>
    </xf>
    <xf numFmtId="0" fontId="0" fillId="25" borderId="17" xfId="0" applyFill="1" applyBorder="1" applyAlignment="1">
      <alignment/>
    </xf>
    <xf numFmtId="0" fontId="25" fillId="25" borderId="21" xfId="0" applyFont="1" applyFill="1" applyBorder="1" applyAlignment="1">
      <alignment/>
    </xf>
    <xf numFmtId="0" fontId="25" fillId="25" borderId="0" xfId="0" applyFont="1" applyFill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zoomScalePageLayoutView="0" workbookViewId="0" topLeftCell="A1">
      <selection activeCell="A2" sqref="A2:C58"/>
    </sheetView>
  </sheetViews>
  <sheetFormatPr defaultColWidth="9.140625" defaultRowHeight="15"/>
  <cols>
    <col min="2" max="2" width="64.28125" style="0" customWidth="1"/>
    <col min="3" max="3" width="12.28125" style="0" customWidth="1"/>
    <col min="4" max="4" width="7.421875" style="0" customWidth="1"/>
    <col min="5" max="5" width="10.140625" style="0" customWidth="1"/>
    <col min="6" max="6" width="9.00390625" style="0" customWidth="1"/>
    <col min="7" max="7" width="9.421875" style="0" customWidth="1"/>
    <col min="8" max="8" width="10.140625" style="0" customWidth="1"/>
    <col min="9" max="9" width="9.8515625" style="0" customWidth="1"/>
    <col min="11" max="11" width="11.140625" style="0" customWidth="1"/>
  </cols>
  <sheetData>
    <row r="2" ht="15">
      <c r="B2" t="s">
        <v>41</v>
      </c>
    </row>
    <row r="3" ht="15">
      <c r="B3" t="s">
        <v>40</v>
      </c>
    </row>
    <row r="4" ht="15">
      <c r="B4" t="s">
        <v>42</v>
      </c>
    </row>
    <row r="5" ht="15">
      <c r="B5" t="s">
        <v>43</v>
      </c>
    </row>
    <row r="7" ht="15">
      <c r="B7" t="s">
        <v>44</v>
      </c>
    </row>
    <row r="8" spans="2:12" ht="15">
      <c r="B8" t="s">
        <v>45</v>
      </c>
      <c r="L8" t="s">
        <v>27</v>
      </c>
    </row>
    <row r="9" spans="2:12" ht="15">
      <c r="B9" t="s">
        <v>46</v>
      </c>
      <c r="E9" t="s">
        <v>80</v>
      </c>
      <c r="F9" t="s">
        <v>29</v>
      </c>
      <c r="G9" t="s">
        <v>21</v>
      </c>
      <c r="H9" t="s">
        <v>22</v>
      </c>
      <c r="I9" t="s">
        <v>23</v>
      </c>
      <c r="J9" t="s">
        <v>82</v>
      </c>
      <c r="K9" t="s">
        <v>24</v>
      </c>
      <c r="L9" t="s">
        <v>26</v>
      </c>
    </row>
    <row r="10" ht="15">
      <c r="E10" t="s">
        <v>81</v>
      </c>
    </row>
    <row r="11" ht="15">
      <c r="B11" t="s">
        <v>47</v>
      </c>
    </row>
    <row r="12" spans="6:12" ht="15">
      <c r="F12">
        <v>31000</v>
      </c>
      <c r="G12">
        <v>148862.13</v>
      </c>
      <c r="H12">
        <v>31469.28</v>
      </c>
      <c r="I12">
        <v>34081.22</v>
      </c>
      <c r="J12">
        <v>13041.63</v>
      </c>
      <c r="K12" t="s">
        <v>25</v>
      </c>
      <c r="L12" t="s">
        <v>28</v>
      </c>
    </row>
    <row r="13" spans="1:10" ht="15.75" thickBot="1">
      <c r="A13" s="11"/>
      <c r="B13" s="23" t="s">
        <v>0</v>
      </c>
      <c r="C13" s="23">
        <v>2261979</v>
      </c>
      <c r="E13">
        <v>4440</v>
      </c>
      <c r="F13">
        <v>33045</v>
      </c>
      <c r="G13">
        <v>147643.74</v>
      </c>
      <c r="H13">
        <v>22808.64</v>
      </c>
      <c r="I13">
        <v>42695.43</v>
      </c>
      <c r="J13">
        <v>26100</v>
      </c>
    </row>
    <row r="14" spans="1:10" ht="15">
      <c r="A14" s="14"/>
      <c r="B14" s="25" t="s">
        <v>1</v>
      </c>
      <c r="C14" s="26">
        <v>503031</v>
      </c>
      <c r="E14">
        <v>4440</v>
      </c>
      <c r="G14">
        <v>100989.86</v>
      </c>
      <c r="H14">
        <v>24402.42</v>
      </c>
      <c r="I14">
        <v>38992.27</v>
      </c>
      <c r="J14">
        <v>13615.74</v>
      </c>
    </row>
    <row r="15" spans="1:10" ht="15">
      <c r="A15" s="17"/>
      <c r="B15" s="2" t="s">
        <v>2</v>
      </c>
      <c r="C15" s="27">
        <v>22339</v>
      </c>
      <c r="E15">
        <v>4440</v>
      </c>
      <c r="G15">
        <v>60686.49</v>
      </c>
      <c r="H15">
        <v>25636.38</v>
      </c>
      <c r="I15">
        <v>37134.71</v>
      </c>
      <c r="J15">
        <v>13322.92</v>
      </c>
    </row>
    <row r="16" spans="1:10" ht="15">
      <c r="A16" s="17"/>
      <c r="B16" s="2" t="s">
        <v>3</v>
      </c>
      <c r="C16" s="27">
        <v>90654</v>
      </c>
      <c r="E16" s="1">
        <f>SUM(E13:E15)</f>
        <v>13320</v>
      </c>
      <c r="F16" s="1">
        <f>SUM(F12:F15)</f>
        <v>64045</v>
      </c>
      <c r="G16">
        <v>38927.43</v>
      </c>
      <c r="H16">
        <v>22290.54</v>
      </c>
      <c r="I16">
        <v>34233.42</v>
      </c>
      <c r="J16">
        <v>3240</v>
      </c>
    </row>
    <row r="17" spans="1:10" ht="15.75" thickBot="1">
      <c r="A17" s="19"/>
      <c r="B17" s="22" t="s">
        <v>88</v>
      </c>
      <c r="C17" s="28">
        <f>SUM(C14:C16)</f>
        <v>616024</v>
      </c>
      <c r="G17">
        <v>21831.37</v>
      </c>
      <c r="H17">
        <v>24673.02</v>
      </c>
      <c r="I17">
        <v>66854.58</v>
      </c>
      <c r="J17">
        <v>13803.65</v>
      </c>
    </row>
    <row r="18" spans="1:12" ht="15.75" thickBot="1">
      <c r="A18" s="24"/>
      <c r="B18" s="24"/>
      <c r="C18" s="24"/>
      <c r="G18">
        <v>18554.2</v>
      </c>
      <c r="H18">
        <v>23317.71</v>
      </c>
      <c r="I18">
        <v>32498.46</v>
      </c>
      <c r="J18" s="1">
        <f>SUM(J12:J17)</f>
        <v>83123.93999999999</v>
      </c>
      <c r="K18" s="1">
        <v>27000</v>
      </c>
      <c r="L18" s="1">
        <v>3850</v>
      </c>
    </row>
    <row r="19" spans="1:9" ht="15">
      <c r="A19" s="14"/>
      <c r="B19" s="15" t="s">
        <v>4</v>
      </c>
      <c r="C19" s="16"/>
      <c r="G19">
        <v>19194</v>
      </c>
      <c r="H19">
        <v>24868.98</v>
      </c>
      <c r="I19">
        <v>41663</v>
      </c>
    </row>
    <row r="20" spans="1:9" ht="15">
      <c r="A20" s="17"/>
      <c r="B20" s="2" t="s">
        <v>5</v>
      </c>
      <c r="C20" s="18"/>
      <c r="G20">
        <v>22216.9</v>
      </c>
      <c r="H20">
        <v>25568.11</v>
      </c>
      <c r="I20">
        <v>36990.7</v>
      </c>
    </row>
    <row r="21" spans="1:9" ht="15">
      <c r="A21" s="17"/>
      <c r="B21" s="2" t="s">
        <v>19</v>
      </c>
      <c r="C21" s="18">
        <v>183506</v>
      </c>
      <c r="G21">
        <v>69577.22</v>
      </c>
      <c r="H21">
        <v>28305.65</v>
      </c>
      <c r="I21">
        <v>38279.45</v>
      </c>
    </row>
    <row r="22" spans="1:9" ht="15">
      <c r="A22" s="17"/>
      <c r="B22" s="2" t="s">
        <v>18</v>
      </c>
      <c r="C22" s="18">
        <v>194669</v>
      </c>
      <c r="G22">
        <v>114441.68</v>
      </c>
      <c r="H22">
        <v>23650.46</v>
      </c>
      <c r="I22">
        <v>37758.68</v>
      </c>
    </row>
    <row r="23" spans="1:9" ht="15">
      <c r="A23" s="17"/>
      <c r="B23" s="2" t="s">
        <v>39</v>
      </c>
      <c r="C23" s="18">
        <v>67355</v>
      </c>
      <c r="G23" s="1">
        <f>SUM(G12:G22)</f>
        <v>762925.02</v>
      </c>
      <c r="H23" s="1">
        <f>SUM(H12:H22)</f>
        <v>276991.19</v>
      </c>
      <c r="I23" s="1">
        <f>SUM(I12:I22)</f>
        <v>441181.92000000004</v>
      </c>
    </row>
    <row r="24" spans="1:3" ht="15.75" thickBot="1">
      <c r="A24" s="19"/>
      <c r="B24" s="22" t="s">
        <v>88</v>
      </c>
      <c r="C24" s="21">
        <f>SUM(C21:C23)</f>
        <v>445530</v>
      </c>
    </row>
    <row r="25" spans="1:3" ht="15">
      <c r="A25" s="14"/>
      <c r="B25" s="15" t="s">
        <v>6</v>
      </c>
      <c r="C25" s="29">
        <v>34634</v>
      </c>
    </row>
    <row r="26" spans="1:3" ht="15">
      <c r="A26" s="17"/>
      <c r="B26" s="2" t="s">
        <v>7</v>
      </c>
      <c r="C26" s="18">
        <v>4071</v>
      </c>
    </row>
    <row r="27" spans="1:6" ht="15">
      <c r="A27" s="17"/>
      <c r="B27" s="2" t="s">
        <v>8</v>
      </c>
      <c r="C27" s="18">
        <v>14536</v>
      </c>
      <c r="E27" s="7">
        <v>5600</v>
      </c>
      <c r="F27" t="s">
        <v>77</v>
      </c>
    </row>
    <row r="28" spans="1:6" ht="15.75" thickBot="1">
      <c r="A28" s="19"/>
      <c r="B28" s="20" t="s">
        <v>20</v>
      </c>
      <c r="C28" s="30">
        <v>16027</v>
      </c>
      <c r="F28" s="8" t="s">
        <v>78</v>
      </c>
    </row>
    <row r="29" spans="1:6" ht="15">
      <c r="A29" s="14"/>
      <c r="B29" s="15" t="s">
        <v>95</v>
      </c>
      <c r="C29" s="29">
        <v>34214</v>
      </c>
      <c r="E29" s="1">
        <v>9850</v>
      </c>
      <c r="F29" t="s">
        <v>79</v>
      </c>
    </row>
    <row r="30" spans="1:9" ht="15">
      <c r="A30" s="17"/>
      <c r="B30" s="2" t="s">
        <v>9</v>
      </c>
      <c r="C30" s="18"/>
      <c r="F30" s="8" t="s">
        <v>78</v>
      </c>
      <c r="G30" s="8"/>
      <c r="H30" s="8"/>
      <c r="I30" s="8"/>
    </row>
    <row r="31" spans="1:3" ht="15">
      <c r="A31" s="17"/>
      <c r="B31" s="2" t="s">
        <v>93</v>
      </c>
      <c r="C31" s="18">
        <v>28951</v>
      </c>
    </row>
    <row r="32" spans="1:8" ht="15">
      <c r="A32" s="17"/>
      <c r="B32" s="2" t="s">
        <v>16</v>
      </c>
      <c r="C32" s="18">
        <v>5263</v>
      </c>
      <c r="E32" s="1" t="s">
        <v>83</v>
      </c>
      <c r="F32" s="1" t="s">
        <v>84</v>
      </c>
      <c r="G32" s="1" t="s">
        <v>85</v>
      </c>
      <c r="H32" s="10" t="s">
        <v>87</v>
      </c>
    </row>
    <row r="33" spans="1:8" ht="15.75" thickBot="1">
      <c r="A33" s="19"/>
      <c r="B33" s="20" t="s">
        <v>10</v>
      </c>
      <c r="C33" s="31">
        <v>0</v>
      </c>
      <c r="E33">
        <v>37785.46</v>
      </c>
      <c r="F33">
        <v>1684.35</v>
      </c>
      <c r="G33">
        <v>7192.64</v>
      </c>
      <c r="H33">
        <v>177794</v>
      </c>
    </row>
    <row r="34" spans="1:8" ht="15">
      <c r="A34" s="12"/>
      <c r="B34" s="13" t="s">
        <v>11</v>
      </c>
      <c r="C34" s="12"/>
      <c r="E34">
        <v>47748.59</v>
      </c>
      <c r="F34">
        <v>2100.49</v>
      </c>
      <c r="G34">
        <v>8968.37</v>
      </c>
      <c r="H34">
        <v>263738.43</v>
      </c>
    </row>
    <row r="35" spans="1:8" ht="15">
      <c r="A35" s="2"/>
      <c r="B35" s="2" t="s">
        <v>30</v>
      </c>
      <c r="C35" s="9">
        <v>2000</v>
      </c>
      <c r="E35">
        <v>38204.32</v>
      </c>
      <c r="F35">
        <v>1689.71</v>
      </c>
      <c r="G35">
        <v>7216.58</v>
      </c>
      <c r="H35">
        <v>235246</v>
      </c>
    </row>
    <row r="36" spans="1:8" ht="15">
      <c r="A36" s="2"/>
      <c r="B36" s="2" t="s">
        <v>12</v>
      </c>
      <c r="C36" s="4">
        <v>0</v>
      </c>
      <c r="E36">
        <v>34995.51</v>
      </c>
      <c r="F36">
        <v>1548.58</v>
      </c>
      <c r="G36">
        <v>6582</v>
      </c>
      <c r="H36">
        <v>186986</v>
      </c>
    </row>
    <row r="37" spans="1:8" ht="15">
      <c r="A37" s="2"/>
      <c r="B37" s="2" t="s">
        <v>13</v>
      </c>
      <c r="C37" s="9">
        <v>2700</v>
      </c>
      <c r="E37">
        <v>45238.69</v>
      </c>
      <c r="F37">
        <v>2002.64</v>
      </c>
      <c r="G37" t="s">
        <v>86</v>
      </c>
      <c r="H37">
        <v>216404.9</v>
      </c>
    </row>
    <row r="38" spans="1:8" ht="15">
      <c r="A38" s="2"/>
      <c r="B38" s="2" t="s">
        <v>90</v>
      </c>
      <c r="C38" s="2">
        <v>5000</v>
      </c>
      <c r="E38">
        <v>46654.24</v>
      </c>
      <c r="F38">
        <v>2097.43</v>
      </c>
      <c r="G38">
        <v>11056.99</v>
      </c>
      <c r="H38">
        <v>206004</v>
      </c>
    </row>
    <row r="39" spans="1:8" ht="15">
      <c r="A39" s="2"/>
      <c r="B39" s="2" t="s">
        <v>94</v>
      </c>
      <c r="C39" s="9">
        <v>9850</v>
      </c>
      <c r="E39">
        <v>50431.21</v>
      </c>
      <c r="F39">
        <v>2232.54</v>
      </c>
      <c r="G39">
        <v>10050.21</v>
      </c>
      <c r="H39">
        <v>194169</v>
      </c>
    </row>
    <row r="40" spans="1:8" ht="15">
      <c r="A40" s="2"/>
      <c r="B40" s="2" t="s">
        <v>14</v>
      </c>
      <c r="C40" s="2">
        <v>500</v>
      </c>
      <c r="E40">
        <v>28946.59</v>
      </c>
      <c r="F40">
        <v>1285.02</v>
      </c>
      <c r="G40">
        <v>5691.95</v>
      </c>
      <c r="H40">
        <v>109997</v>
      </c>
    </row>
    <row r="41" spans="1:8" ht="15">
      <c r="A41" s="2"/>
      <c r="B41" s="2" t="s">
        <v>15</v>
      </c>
      <c r="C41" s="2">
        <v>3181</v>
      </c>
      <c r="E41">
        <v>41822.41</v>
      </c>
      <c r="F41">
        <v>1869.58</v>
      </c>
      <c r="G41">
        <v>8171.09</v>
      </c>
      <c r="H41">
        <v>136437</v>
      </c>
    </row>
    <row r="42" spans="1:8" ht="15">
      <c r="A42" s="2"/>
      <c r="B42" s="2" t="s">
        <v>91</v>
      </c>
      <c r="C42" s="6">
        <v>64045</v>
      </c>
      <c r="E42">
        <v>46929.92</v>
      </c>
      <c r="F42">
        <v>2077.76</v>
      </c>
      <c r="G42">
        <v>9167.74</v>
      </c>
      <c r="H42">
        <v>159195.5</v>
      </c>
    </row>
    <row r="43" spans="1:8" ht="15">
      <c r="A43" s="2"/>
      <c r="B43" s="2" t="s">
        <v>92</v>
      </c>
      <c r="C43" s="2">
        <v>100294</v>
      </c>
      <c r="E43">
        <v>40896.03</v>
      </c>
      <c r="F43">
        <v>1827.86</v>
      </c>
      <c r="G43">
        <v>8063.71</v>
      </c>
      <c r="H43">
        <v>147874</v>
      </c>
    </row>
    <row r="44" spans="1:8" ht="15">
      <c r="A44" s="2"/>
      <c r="B44" s="3" t="s">
        <v>35</v>
      </c>
      <c r="C44" s="3">
        <v>106539</v>
      </c>
      <c r="E44">
        <v>43378.47</v>
      </c>
      <c r="F44">
        <v>1922.57</v>
      </c>
      <c r="G44">
        <v>8493.12</v>
      </c>
      <c r="H44">
        <v>228133</v>
      </c>
    </row>
    <row r="45" spans="1:8" ht="15">
      <c r="A45" s="2"/>
      <c r="B45" s="2" t="s">
        <v>36</v>
      </c>
      <c r="C45" s="2">
        <v>29232</v>
      </c>
      <c r="E45" s="1">
        <f>SUM(E33:E44)</f>
        <v>503031.43999999994</v>
      </c>
      <c r="F45" s="1">
        <f>SUM(F33:F44)</f>
        <v>22338.53</v>
      </c>
      <c r="G45" s="1">
        <f>SUM(G33:G44)</f>
        <v>90654.40000000001</v>
      </c>
      <c r="H45" s="1">
        <f>SUM(H33:H44)</f>
        <v>2261978.83</v>
      </c>
    </row>
    <row r="46" spans="1:3" ht="15">
      <c r="A46" s="2"/>
      <c r="B46" s="2" t="s">
        <v>32</v>
      </c>
      <c r="C46" s="2">
        <v>2000</v>
      </c>
    </row>
    <row r="47" spans="1:3" ht="15">
      <c r="A47" s="2"/>
      <c r="B47" s="2" t="s">
        <v>34</v>
      </c>
      <c r="C47" s="2">
        <v>27500</v>
      </c>
    </row>
    <row r="48" spans="1:3" ht="15">
      <c r="A48" s="2"/>
      <c r="B48" s="2" t="s">
        <v>37</v>
      </c>
      <c r="C48" s="2">
        <v>23000</v>
      </c>
    </row>
    <row r="49" spans="1:3" ht="15">
      <c r="A49" s="2"/>
      <c r="B49" s="2" t="s">
        <v>17</v>
      </c>
      <c r="C49" s="2">
        <v>2100</v>
      </c>
    </row>
    <row r="50" spans="1:3" ht="15">
      <c r="A50" s="2"/>
      <c r="B50" s="2" t="s">
        <v>89</v>
      </c>
      <c r="C50" s="2">
        <v>22707</v>
      </c>
    </row>
    <row r="51" spans="1:3" ht="15">
      <c r="A51" s="2"/>
      <c r="B51" s="2"/>
      <c r="C51" s="2"/>
    </row>
    <row r="52" spans="1:3" ht="15">
      <c r="A52" s="2"/>
      <c r="B52" s="2" t="s">
        <v>76</v>
      </c>
      <c r="C52" s="3" t="s">
        <v>38</v>
      </c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7" ht="15">
      <c r="B57" t="s">
        <v>48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.28125" style="0" customWidth="1"/>
    <col min="2" max="2" width="15.7109375" style="0" customWidth="1"/>
    <col min="3" max="3" width="16.28125" style="0" customWidth="1"/>
    <col min="4" max="4" width="16.7109375" style="0" customWidth="1"/>
    <col min="5" max="5" width="17.28125" style="0" customWidth="1"/>
    <col min="6" max="6" width="17.8515625" style="0" customWidth="1"/>
  </cols>
  <sheetData>
    <row r="3" ht="15">
      <c r="B3" t="s">
        <v>49</v>
      </c>
    </row>
    <row r="5" ht="17.25" customHeight="1"/>
    <row r="6" spans="1:6" ht="48" customHeight="1">
      <c r="A6" s="2"/>
      <c r="B6" s="2" t="s">
        <v>50</v>
      </c>
      <c r="C6" s="5" t="s">
        <v>51</v>
      </c>
      <c r="D6" s="2" t="s">
        <v>52</v>
      </c>
      <c r="E6" s="5" t="s">
        <v>73</v>
      </c>
      <c r="F6" s="5" t="s">
        <v>52</v>
      </c>
    </row>
    <row r="7" spans="1:6" ht="15">
      <c r="A7" s="2">
        <v>1</v>
      </c>
      <c r="B7" s="2" t="s">
        <v>53</v>
      </c>
      <c r="C7" s="5" t="s">
        <v>60</v>
      </c>
      <c r="D7" s="2" t="s">
        <v>61</v>
      </c>
      <c r="E7" s="2" t="s">
        <v>69</v>
      </c>
      <c r="F7" s="2" t="s">
        <v>71</v>
      </c>
    </row>
    <row r="8" spans="1:6" ht="15">
      <c r="A8" s="2">
        <v>2</v>
      </c>
      <c r="B8" s="2" t="s">
        <v>54</v>
      </c>
      <c r="C8" s="2" t="s">
        <v>62</v>
      </c>
      <c r="D8" s="2" t="s">
        <v>63</v>
      </c>
      <c r="E8" s="2" t="s">
        <v>70</v>
      </c>
      <c r="F8" s="2" t="s">
        <v>72</v>
      </c>
    </row>
    <row r="9" spans="1:6" ht="15">
      <c r="A9" s="2">
        <v>3</v>
      </c>
      <c r="B9" s="2" t="s">
        <v>55</v>
      </c>
      <c r="C9" s="2" t="s">
        <v>64</v>
      </c>
      <c r="D9" s="2" t="s">
        <v>33</v>
      </c>
      <c r="E9" s="2" t="s">
        <v>101</v>
      </c>
      <c r="F9" s="2" t="s">
        <v>101</v>
      </c>
    </row>
    <row r="10" spans="1:6" ht="15">
      <c r="A10" s="2">
        <v>4</v>
      </c>
      <c r="B10" s="2" t="s">
        <v>56</v>
      </c>
      <c r="C10" s="2" t="s">
        <v>64</v>
      </c>
      <c r="D10" s="2" t="s">
        <v>33</v>
      </c>
      <c r="E10" s="2" t="s">
        <v>31</v>
      </c>
      <c r="F10" s="2" t="s">
        <v>31</v>
      </c>
    </row>
    <row r="11" spans="1:6" ht="15">
      <c r="A11" s="2">
        <v>5</v>
      </c>
      <c r="B11" s="2" t="s">
        <v>57</v>
      </c>
      <c r="C11" s="2" t="s">
        <v>65</v>
      </c>
      <c r="D11" s="2" t="s">
        <v>66</v>
      </c>
      <c r="E11" s="2" t="s">
        <v>102</v>
      </c>
      <c r="F11" s="2" t="s">
        <v>102</v>
      </c>
    </row>
    <row r="12" spans="1:6" ht="15">
      <c r="A12" s="2">
        <v>6</v>
      </c>
      <c r="B12" s="2" t="s">
        <v>58</v>
      </c>
      <c r="C12" s="2" t="s">
        <v>65</v>
      </c>
      <c r="D12" s="2" t="s">
        <v>66</v>
      </c>
      <c r="E12" s="2"/>
      <c r="F12" s="2"/>
    </row>
    <row r="13" spans="1:6" ht="15">
      <c r="A13" s="2">
        <v>7</v>
      </c>
      <c r="B13" s="2" t="s">
        <v>103</v>
      </c>
      <c r="C13" s="2" t="s">
        <v>67</v>
      </c>
      <c r="D13" s="2" t="s">
        <v>31</v>
      </c>
      <c r="E13" s="2" t="s">
        <v>31</v>
      </c>
      <c r="F13" s="2" t="s">
        <v>31</v>
      </c>
    </row>
    <row r="14" spans="1:6" ht="15">
      <c r="A14" s="2"/>
      <c r="B14" s="2" t="s">
        <v>104</v>
      </c>
      <c r="C14" s="2"/>
      <c r="D14" s="2"/>
      <c r="E14" s="2" t="s">
        <v>102</v>
      </c>
      <c r="F14" s="2" t="s">
        <v>102</v>
      </c>
    </row>
    <row r="15" spans="1:6" ht="15">
      <c r="A15" s="2"/>
      <c r="B15" s="2" t="s">
        <v>59</v>
      </c>
      <c r="C15" s="2" t="s">
        <v>68</v>
      </c>
      <c r="D15" s="2"/>
      <c r="E15" s="3" t="s">
        <v>106</v>
      </c>
      <c r="F15" s="3" t="s">
        <v>105</v>
      </c>
    </row>
    <row r="18" ht="15">
      <c r="C18" t="s">
        <v>74</v>
      </c>
    </row>
    <row r="23" ht="15">
      <c r="B23" t="s">
        <v>75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8515625" style="0" customWidth="1"/>
    <col min="2" max="2" width="64.140625" style="0" customWidth="1"/>
    <col min="3" max="3" width="19.28125" style="0" customWidth="1"/>
    <col min="4" max="4" width="18.140625" style="0" customWidth="1"/>
  </cols>
  <sheetData>
    <row r="1" ht="15">
      <c r="B1" t="s">
        <v>41</v>
      </c>
    </row>
    <row r="2" ht="15">
      <c r="B2" t="s">
        <v>40</v>
      </c>
    </row>
    <row r="3" ht="15">
      <c r="B3" t="s">
        <v>42</v>
      </c>
    </row>
    <row r="4" ht="15">
      <c r="B4" t="s">
        <v>43</v>
      </c>
    </row>
    <row r="6" ht="15">
      <c r="B6" t="s">
        <v>44</v>
      </c>
    </row>
    <row r="7" ht="15">
      <c r="B7" t="s">
        <v>45</v>
      </c>
    </row>
    <row r="8" ht="15">
      <c r="B8" t="s">
        <v>46</v>
      </c>
    </row>
    <row r="10" ht="15">
      <c r="B10" t="s">
        <v>47</v>
      </c>
    </row>
    <row r="12" spans="1:3" ht="15.75" thickBot="1">
      <c r="A12" s="11"/>
      <c r="B12" s="23" t="s">
        <v>0</v>
      </c>
      <c r="C12" s="23">
        <v>2261979</v>
      </c>
    </row>
    <row r="13" spans="1:3" ht="15">
      <c r="A13" s="14"/>
      <c r="B13" s="25" t="s">
        <v>1</v>
      </c>
      <c r="C13" s="26">
        <v>503031</v>
      </c>
    </row>
    <row r="14" spans="1:3" ht="15">
      <c r="A14" s="17"/>
      <c r="B14" s="2" t="s">
        <v>2</v>
      </c>
      <c r="C14" s="27">
        <v>22339</v>
      </c>
    </row>
    <row r="15" spans="1:3" ht="15">
      <c r="A15" s="17"/>
      <c r="B15" s="2" t="s">
        <v>3</v>
      </c>
      <c r="C15" s="27">
        <v>90654</v>
      </c>
    </row>
    <row r="16" spans="1:3" ht="15.75" thickBot="1">
      <c r="A16" s="19"/>
      <c r="B16" s="22" t="s">
        <v>88</v>
      </c>
      <c r="C16" s="28">
        <f>SUM(C13:C15)</f>
        <v>616024</v>
      </c>
    </row>
    <row r="17" spans="1:3" ht="15">
      <c r="A17" s="14"/>
      <c r="B17" s="15" t="s">
        <v>96</v>
      </c>
      <c r="C17" s="16"/>
    </row>
    <row r="18" spans="1:3" ht="15">
      <c r="A18" s="17"/>
      <c r="B18" s="2" t="s">
        <v>98</v>
      </c>
      <c r="C18" s="18">
        <v>183506</v>
      </c>
    </row>
    <row r="19" spans="1:3" ht="15">
      <c r="A19" s="17"/>
      <c r="B19" s="2" t="s">
        <v>18</v>
      </c>
      <c r="C19" s="18">
        <v>194669</v>
      </c>
    </row>
    <row r="20" spans="1:3" ht="15">
      <c r="A20" s="17"/>
      <c r="B20" s="2" t="s">
        <v>39</v>
      </c>
      <c r="C20" s="18">
        <v>67355</v>
      </c>
    </row>
    <row r="21" spans="1:3" ht="15.75" thickBot="1">
      <c r="A21" s="19"/>
      <c r="B21" s="22" t="s">
        <v>88</v>
      </c>
      <c r="C21" s="21">
        <f>SUM(C18:C20)</f>
        <v>445530</v>
      </c>
    </row>
    <row r="22" spans="1:3" ht="15">
      <c r="A22" s="14"/>
      <c r="B22" s="15" t="s">
        <v>6</v>
      </c>
      <c r="C22" s="29"/>
    </row>
    <row r="23" spans="1:3" ht="15">
      <c r="A23" s="17"/>
      <c r="B23" s="2" t="s">
        <v>7</v>
      </c>
      <c r="C23" s="18">
        <v>4071</v>
      </c>
    </row>
    <row r="24" spans="1:3" ht="15">
      <c r="A24" s="17"/>
      <c r="B24" s="2" t="s">
        <v>8</v>
      </c>
      <c r="C24" s="18">
        <v>14536</v>
      </c>
    </row>
    <row r="25" spans="1:3" ht="15">
      <c r="A25" s="2"/>
      <c r="B25" s="2" t="s">
        <v>20</v>
      </c>
      <c r="C25" s="2">
        <v>16027</v>
      </c>
    </row>
    <row r="26" spans="1:3" ht="15.75" thickBot="1">
      <c r="A26" s="33"/>
      <c r="B26" s="34" t="s">
        <v>88</v>
      </c>
      <c r="C26" s="35">
        <f>SUM(C23:C25)</f>
        <v>34634</v>
      </c>
    </row>
    <row r="27" spans="1:3" ht="15">
      <c r="A27" s="14"/>
      <c r="B27" s="15" t="s">
        <v>95</v>
      </c>
      <c r="C27" s="29"/>
    </row>
    <row r="28" spans="1:3" ht="15">
      <c r="A28" s="17"/>
      <c r="B28" s="2" t="s">
        <v>93</v>
      </c>
      <c r="C28" s="18">
        <v>28951</v>
      </c>
    </row>
    <row r="29" spans="1:3" ht="15">
      <c r="A29" s="17"/>
      <c r="B29" s="2" t="s">
        <v>16</v>
      </c>
      <c r="C29" s="18">
        <v>5263</v>
      </c>
    </row>
    <row r="30" spans="1:3" ht="15">
      <c r="A30" s="17"/>
      <c r="B30" s="2" t="s">
        <v>30</v>
      </c>
      <c r="C30" s="27">
        <v>2000</v>
      </c>
    </row>
    <row r="31" spans="1:3" ht="15">
      <c r="A31" s="17"/>
      <c r="B31" s="2" t="s">
        <v>13</v>
      </c>
      <c r="C31" s="27">
        <v>2700</v>
      </c>
    </row>
    <row r="32" spans="1:3" ht="15">
      <c r="A32" s="17"/>
      <c r="B32" s="2" t="s">
        <v>90</v>
      </c>
      <c r="C32" s="18">
        <v>5000</v>
      </c>
    </row>
    <row r="33" spans="1:3" ht="15">
      <c r="A33" s="17"/>
      <c r="B33" s="2" t="s">
        <v>94</v>
      </c>
      <c r="C33" s="27">
        <v>9850</v>
      </c>
    </row>
    <row r="34" spans="1:3" ht="15">
      <c r="A34" s="17"/>
      <c r="B34" s="2" t="s">
        <v>14</v>
      </c>
      <c r="C34" s="18">
        <v>500</v>
      </c>
    </row>
    <row r="35" spans="1:3" ht="15">
      <c r="A35" s="17"/>
      <c r="B35" s="2" t="s">
        <v>15</v>
      </c>
      <c r="C35" s="18">
        <v>3181</v>
      </c>
    </row>
    <row r="36" spans="1:3" ht="15">
      <c r="A36" s="17"/>
      <c r="B36" s="2" t="s">
        <v>91</v>
      </c>
      <c r="C36" s="32">
        <v>64045</v>
      </c>
    </row>
    <row r="37" spans="1:3" ht="15">
      <c r="A37" s="2"/>
      <c r="B37" s="2" t="s">
        <v>92</v>
      </c>
      <c r="C37" s="2">
        <v>100294</v>
      </c>
    </row>
    <row r="38" spans="1:3" ht="15.75" thickBot="1">
      <c r="A38" s="33"/>
      <c r="B38" s="34" t="s">
        <v>88</v>
      </c>
      <c r="C38" s="35">
        <f>SUM(C28:C37)</f>
        <v>221784</v>
      </c>
    </row>
    <row r="39" spans="1:3" ht="15">
      <c r="A39" s="14"/>
      <c r="B39" s="15" t="s">
        <v>35</v>
      </c>
      <c r="C39" s="29"/>
    </row>
    <row r="40" spans="1:3" ht="15">
      <c r="A40" s="17"/>
      <c r="B40" s="2" t="s">
        <v>36</v>
      </c>
      <c r="C40" s="18">
        <v>29232</v>
      </c>
    </row>
    <row r="41" spans="1:3" ht="15">
      <c r="A41" s="17"/>
      <c r="B41" s="2" t="s">
        <v>32</v>
      </c>
      <c r="C41" s="18">
        <v>2000</v>
      </c>
    </row>
    <row r="42" spans="1:3" ht="15">
      <c r="A42" s="17"/>
      <c r="B42" s="2" t="s">
        <v>34</v>
      </c>
      <c r="C42" s="18">
        <v>27500</v>
      </c>
    </row>
    <row r="43" spans="1:3" ht="15">
      <c r="A43" s="17"/>
      <c r="B43" s="2" t="s">
        <v>37</v>
      </c>
      <c r="C43" s="18">
        <v>23000</v>
      </c>
    </row>
    <row r="44" spans="1:3" ht="15">
      <c r="A44" s="17"/>
      <c r="B44" s="2" t="s">
        <v>17</v>
      </c>
      <c r="C44" s="18">
        <v>2100</v>
      </c>
    </row>
    <row r="45" spans="1:3" ht="15.75" thickBot="1">
      <c r="A45" s="36"/>
      <c r="B45" s="37" t="s">
        <v>88</v>
      </c>
      <c r="C45" s="38">
        <f>SUM(C40:C44)</f>
        <v>83832</v>
      </c>
    </row>
    <row r="46" spans="1:3" ht="15">
      <c r="A46" s="12"/>
      <c r="B46" s="12" t="s">
        <v>89</v>
      </c>
      <c r="C46" s="12">
        <v>22707</v>
      </c>
    </row>
    <row r="47" spans="1:3" ht="15">
      <c r="A47" s="2"/>
      <c r="B47" s="2" t="s">
        <v>76</v>
      </c>
      <c r="C47" s="39">
        <v>42099</v>
      </c>
    </row>
    <row r="49" ht="15">
      <c r="B49" t="s">
        <v>48</v>
      </c>
    </row>
    <row r="52" ht="15">
      <c r="B52" t="s">
        <v>97</v>
      </c>
    </row>
    <row r="53" spans="2:3" ht="15">
      <c r="B53" t="s">
        <v>99</v>
      </c>
      <c r="C53">
        <v>63493</v>
      </c>
    </row>
    <row r="54" spans="2:3" ht="15">
      <c r="B54" t="s">
        <v>100</v>
      </c>
      <c r="C54">
        <v>29102</v>
      </c>
    </row>
    <row r="55" ht="15">
      <c r="C55" s="1">
        <f>SUM(C53:C54)</f>
        <v>92595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5"/>
  <sheetViews>
    <sheetView tabSelected="1" zoomScalePageLayoutView="0" workbookViewId="0" topLeftCell="A1">
      <selection activeCell="A1" sqref="A1:B45"/>
    </sheetView>
  </sheetViews>
  <sheetFormatPr defaultColWidth="9.140625" defaultRowHeight="15"/>
  <cols>
    <col min="1" max="1" width="66.8515625" style="0" customWidth="1"/>
    <col min="2" max="2" width="13.7109375" style="0" customWidth="1"/>
    <col min="7" max="7" width="13.140625" style="0" customWidth="1"/>
  </cols>
  <sheetData>
    <row r="3" ht="15">
      <c r="A3" t="s">
        <v>41</v>
      </c>
    </row>
    <row r="4" ht="15">
      <c r="A4" t="s">
        <v>40</v>
      </c>
    </row>
    <row r="5" ht="15">
      <c r="A5" t="s">
        <v>42</v>
      </c>
    </row>
    <row r="6" ht="15">
      <c r="A6" t="s">
        <v>107</v>
      </c>
    </row>
    <row r="8" spans="1:7" ht="15">
      <c r="A8" t="s">
        <v>44</v>
      </c>
      <c r="G8" t="s">
        <v>112</v>
      </c>
    </row>
    <row r="9" ht="15">
      <c r="A9" t="s">
        <v>45</v>
      </c>
    </row>
    <row r="10" ht="15">
      <c r="A10" t="s">
        <v>108</v>
      </c>
    </row>
    <row r="11" spans="7:17" ht="15">
      <c r="G11" s="45" t="s">
        <v>113</v>
      </c>
      <c r="H11" s="46">
        <v>220</v>
      </c>
      <c r="Q11" s="45">
        <v>220</v>
      </c>
    </row>
    <row r="12" spans="1:17" ht="15">
      <c r="A12" t="s">
        <v>47</v>
      </c>
      <c r="G12" t="s">
        <v>114</v>
      </c>
      <c r="H12">
        <v>542</v>
      </c>
      <c r="I12">
        <v>891</v>
      </c>
      <c r="J12">
        <v>580</v>
      </c>
      <c r="K12">
        <v>594</v>
      </c>
      <c r="L12">
        <v>1000</v>
      </c>
      <c r="M12">
        <v>2000</v>
      </c>
      <c r="N12">
        <v>1000</v>
      </c>
      <c r="O12">
        <v>1000</v>
      </c>
      <c r="P12">
        <v>1000</v>
      </c>
      <c r="Q12" s="42">
        <f>SUM(H12:P12)</f>
        <v>8607</v>
      </c>
    </row>
    <row r="13" spans="7:17" ht="15">
      <c r="G13" s="45" t="s">
        <v>115</v>
      </c>
      <c r="H13">
        <v>270</v>
      </c>
      <c r="I13">
        <v>202</v>
      </c>
      <c r="J13">
        <v>290</v>
      </c>
      <c r="K13">
        <v>480</v>
      </c>
      <c r="L13" s="47"/>
      <c r="Q13" s="45">
        <v>1242</v>
      </c>
    </row>
    <row r="14" spans="1:17" ht="15.75" thickBot="1">
      <c r="A14" s="23" t="s">
        <v>0</v>
      </c>
      <c r="B14" s="43">
        <v>2583193</v>
      </c>
      <c r="G14" s="45" t="s">
        <v>116</v>
      </c>
      <c r="H14" s="46">
        <v>350</v>
      </c>
      <c r="Q14" s="45">
        <v>350</v>
      </c>
    </row>
    <row r="15" spans="1:17" ht="15">
      <c r="A15" s="25" t="s">
        <v>1</v>
      </c>
      <c r="B15" s="26">
        <f>846254+256445+176697+531510</f>
        <v>1810906</v>
      </c>
      <c r="G15" s="45" t="s">
        <v>117</v>
      </c>
      <c r="H15">
        <v>2262</v>
      </c>
      <c r="I15">
        <v>2333</v>
      </c>
      <c r="J15">
        <v>2890</v>
      </c>
      <c r="K15">
        <v>2733</v>
      </c>
      <c r="L15" s="47"/>
      <c r="Q15" s="45">
        <v>10218</v>
      </c>
    </row>
    <row r="16" spans="1:17" ht="15">
      <c r="A16" s="2" t="s">
        <v>2</v>
      </c>
      <c r="B16" s="27">
        <f>18000+4000+2800</f>
        <v>24800</v>
      </c>
      <c r="G16" t="s">
        <v>118</v>
      </c>
      <c r="H16" s="46">
        <v>25000</v>
      </c>
      <c r="Q16" s="46">
        <v>25000</v>
      </c>
    </row>
    <row r="17" spans="1:8" ht="15">
      <c r="A17" s="2" t="s">
        <v>3</v>
      </c>
      <c r="B17" s="27"/>
      <c r="G17" t="s">
        <v>119</v>
      </c>
      <c r="H17">
        <v>256445</v>
      </c>
    </row>
    <row r="18" spans="1:12" ht="15.75" thickBot="1">
      <c r="A18" s="22" t="s">
        <v>88</v>
      </c>
      <c r="B18" s="28">
        <f>SUM(B15:B17)</f>
        <v>1835706</v>
      </c>
      <c r="G18" t="s">
        <v>120</v>
      </c>
      <c r="H18">
        <v>402</v>
      </c>
      <c r="I18">
        <v>800</v>
      </c>
      <c r="J18">
        <v>4000</v>
      </c>
      <c r="K18" s="1"/>
      <c r="L18" s="56">
        <f>SUM(H18:K18)</f>
        <v>5202</v>
      </c>
    </row>
    <row r="19" spans="1:17" ht="15">
      <c r="A19" s="15" t="s">
        <v>96</v>
      </c>
      <c r="B19" s="16"/>
      <c r="G19" s="45" t="s">
        <v>122</v>
      </c>
      <c r="H19">
        <v>379</v>
      </c>
      <c r="I19">
        <v>520</v>
      </c>
      <c r="L19" s="47"/>
      <c r="Q19" s="45">
        <v>899</v>
      </c>
    </row>
    <row r="20" spans="1:12" ht="15">
      <c r="A20" s="2" t="s">
        <v>98</v>
      </c>
      <c r="B20" s="40">
        <v>232000</v>
      </c>
      <c r="G20" t="s">
        <v>121</v>
      </c>
      <c r="H20">
        <v>148</v>
      </c>
      <c r="I20">
        <v>67</v>
      </c>
      <c r="J20">
        <v>70</v>
      </c>
      <c r="L20" s="48">
        <f>SUM(H20:K20)</f>
        <v>285</v>
      </c>
    </row>
    <row r="21" spans="1:17" ht="15">
      <c r="A21" s="2" t="s">
        <v>109</v>
      </c>
      <c r="B21" s="27">
        <v>124140</v>
      </c>
      <c r="G21" s="45" t="s">
        <v>123</v>
      </c>
      <c r="H21" s="46"/>
      <c r="Q21" s="45">
        <v>3450</v>
      </c>
    </row>
    <row r="22" spans="1:8" ht="15">
      <c r="A22" s="2" t="s">
        <v>110</v>
      </c>
      <c r="B22" s="27">
        <v>36896</v>
      </c>
      <c r="G22" t="s">
        <v>124</v>
      </c>
      <c r="H22">
        <v>26064</v>
      </c>
    </row>
    <row r="23" spans="1:2" ht="15.75" thickBot="1">
      <c r="A23" s="22" t="s">
        <v>88</v>
      </c>
      <c r="B23" s="21">
        <f>SUM(B20:B22)</f>
        <v>393036</v>
      </c>
    </row>
    <row r="24" spans="1:8" ht="15">
      <c r="A24" s="15" t="s">
        <v>6</v>
      </c>
      <c r="B24" s="29"/>
      <c r="G24" t="s">
        <v>125</v>
      </c>
      <c r="H24">
        <v>7000</v>
      </c>
    </row>
    <row r="25" spans="1:2" ht="15">
      <c r="A25" s="2" t="s">
        <v>7</v>
      </c>
      <c r="B25" s="27">
        <v>7704</v>
      </c>
    </row>
    <row r="26" spans="1:20" ht="15">
      <c r="A26" s="2" t="s">
        <v>8</v>
      </c>
      <c r="B26" s="27">
        <v>14821</v>
      </c>
      <c r="G26" s="2"/>
      <c r="H26" s="2" t="s">
        <v>131</v>
      </c>
      <c r="I26" s="2" t="s">
        <v>143</v>
      </c>
      <c r="J26" s="2" t="s">
        <v>144</v>
      </c>
      <c r="K26" s="2" t="s">
        <v>145</v>
      </c>
      <c r="L26" s="2" t="s">
        <v>146</v>
      </c>
      <c r="M26" s="2" t="s">
        <v>147</v>
      </c>
      <c r="N26" s="2" t="s">
        <v>148</v>
      </c>
      <c r="O26" s="2" t="s">
        <v>149</v>
      </c>
      <c r="P26" s="2" t="s">
        <v>150</v>
      </c>
      <c r="Q26" s="2" t="s">
        <v>151</v>
      </c>
      <c r="R26" s="2" t="s">
        <v>152</v>
      </c>
      <c r="S26" s="2" t="s">
        <v>137</v>
      </c>
      <c r="T26" s="2"/>
    </row>
    <row r="27" spans="1:20" ht="15">
      <c r="A27" s="2" t="s">
        <v>140</v>
      </c>
      <c r="B27" s="9">
        <v>26234</v>
      </c>
      <c r="G27" s="2" t="s">
        <v>126</v>
      </c>
      <c r="H27" s="2">
        <v>4000</v>
      </c>
      <c r="I27" s="2">
        <v>4000</v>
      </c>
      <c r="J27" s="2">
        <v>4000</v>
      </c>
      <c r="K27" s="2">
        <v>4000</v>
      </c>
      <c r="L27" s="2">
        <v>5000</v>
      </c>
      <c r="M27" s="2">
        <v>5000</v>
      </c>
      <c r="N27" s="2">
        <v>5000</v>
      </c>
      <c r="O27" s="2">
        <v>5000</v>
      </c>
      <c r="P27" s="2"/>
      <c r="Q27" s="2"/>
      <c r="R27" s="2">
        <v>15000</v>
      </c>
      <c r="S27" s="2">
        <v>5000</v>
      </c>
      <c r="T27" s="3">
        <f>SUM(H27:S27)</f>
        <v>56000</v>
      </c>
    </row>
    <row r="28" spans="1:20" ht="15.75" thickBot="1">
      <c r="A28" s="34" t="s">
        <v>88</v>
      </c>
      <c r="B28" s="35">
        <f>SUM(B25:B27)</f>
        <v>48759</v>
      </c>
      <c r="G28" s="2" t="s">
        <v>127</v>
      </c>
      <c r="H28" s="2">
        <v>4000</v>
      </c>
      <c r="I28" s="2">
        <v>4000</v>
      </c>
      <c r="J28" s="2">
        <v>4000</v>
      </c>
      <c r="K28" s="2">
        <v>4000</v>
      </c>
      <c r="L28" s="2">
        <v>3000</v>
      </c>
      <c r="M28" s="2">
        <v>3000</v>
      </c>
      <c r="N28" s="2">
        <v>3000</v>
      </c>
      <c r="O28" s="2">
        <v>3000</v>
      </c>
      <c r="P28" s="2">
        <v>3500</v>
      </c>
      <c r="Q28" s="2">
        <v>3500</v>
      </c>
      <c r="R28" s="2">
        <v>4500</v>
      </c>
      <c r="S28" s="2">
        <v>4500</v>
      </c>
      <c r="T28" s="3">
        <f>SUM(H28:S28)</f>
        <v>44000</v>
      </c>
    </row>
    <row r="29" spans="1:20" ht="15">
      <c r="A29" s="15" t="s">
        <v>95</v>
      </c>
      <c r="B29" s="29"/>
      <c r="G29" s="2" t="s">
        <v>128</v>
      </c>
      <c r="H29" s="2">
        <v>3000</v>
      </c>
      <c r="I29" s="2">
        <v>3000</v>
      </c>
      <c r="J29" s="2">
        <v>3000</v>
      </c>
      <c r="K29" s="2">
        <v>3000</v>
      </c>
      <c r="L29" s="2">
        <v>3000</v>
      </c>
      <c r="M29" s="2">
        <v>3000</v>
      </c>
      <c r="N29" s="2">
        <v>3000</v>
      </c>
      <c r="O29" s="2">
        <v>3000</v>
      </c>
      <c r="P29" s="2">
        <v>3000</v>
      </c>
      <c r="Q29" s="2">
        <v>3000</v>
      </c>
      <c r="R29" s="2">
        <v>3000</v>
      </c>
      <c r="S29" s="2">
        <v>3000</v>
      </c>
      <c r="T29" s="3">
        <f>SUM(H29:S29)</f>
        <v>36000</v>
      </c>
    </row>
    <row r="30" spans="1:20" ht="15">
      <c r="A30" s="2" t="s">
        <v>93</v>
      </c>
      <c r="B30" s="44">
        <f>220+1242+350+10218+899+3450</f>
        <v>16379</v>
      </c>
      <c r="G30" s="2" t="s">
        <v>129</v>
      </c>
      <c r="H30" s="2">
        <v>2500</v>
      </c>
      <c r="I30" s="2">
        <v>2500</v>
      </c>
      <c r="J30" s="2">
        <v>2500</v>
      </c>
      <c r="K30" s="2">
        <v>2500</v>
      </c>
      <c r="L30" s="2">
        <v>2500</v>
      </c>
      <c r="M30" s="2">
        <v>2500</v>
      </c>
      <c r="N30" s="2">
        <v>2500</v>
      </c>
      <c r="O30" s="2">
        <v>2500</v>
      </c>
      <c r="P30" s="2">
        <v>2500</v>
      </c>
      <c r="Q30" s="2">
        <v>2500</v>
      </c>
      <c r="R30" s="2">
        <v>2500</v>
      </c>
      <c r="S30" s="2">
        <v>2500</v>
      </c>
      <c r="T30" s="3">
        <f>SUM(H30:S30)</f>
        <v>30000</v>
      </c>
    </row>
    <row r="31" spans="1:20" ht="15">
      <c r="A31" s="2" t="s">
        <v>142</v>
      </c>
      <c r="B31" s="49">
        <v>285</v>
      </c>
      <c r="G31" s="2" t="s">
        <v>132</v>
      </c>
      <c r="H31" s="2">
        <v>5500</v>
      </c>
      <c r="I31" s="2">
        <v>5500</v>
      </c>
      <c r="J31" s="2">
        <v>5500</v>
      </c>
      <c r="K31" s="2">
        <v>5500</v>
      </c>
      <c r="L31" s="2">
        <v>5500</v>
      </c>
      <c r="M31" s="2">
        <v>5500</v>
      </c>
      <c r="N31" s="2">
        <v>5500</v>
      </c>
      <c r="O31" s="2">
        <v>5500</v>
      </c>
      <c r="P31" s="2">
        <v>5500</v>
      </c>
      <c r="Q31" s="2">
        <v>5500</v>
      </c>
      <c r="R31" s="2">
        <v>5500</v>
      </c>
      <c r="S31" s="2">
        <v>5500</v>
      </c>
      <c r="T31" s="3">
        <f>SUM(H31:S31)</f>
        <v>66000</v>
      </c>
    </row>
    <row r="32" spans="1:20" ht="15">
      <c r="A32" s="2" t="s">
        <v>139</v>
      </c>
      <c r="B32" s="50">
        <v>10500</v>
      </c>
      <c r="G32" s="2"/>
      <c r="H32" s="3">
        <f aca="true" t="shared" si="0" ref="H32:T32">SUM(H27:H31)</f>
        <v>19000</v>
      </c>
      <c r="I32" s="3">
        <f t="shared" si="0"/>
        <v>19000</v>
      </c>
      <c r="J32" s="3">
        <f t="shared" si="0"/>
        <v>19000</v>
      </c>
      <c r="K32" s="3">
        <f t="shared" si="0"/>
        <v>19000</v>
      </c>
      <c r="L32" s="3">
        <f t="shared" si="0"/>
        <v>19000</v>
      </c>
      <c r="M32" s="3">
        <f t="shared" si="0"/>
        <v>19000</v>
      </c>
      <c r="N32" s="3">
        <f t="shared" si="0"/>
        <v>19000</v>
      </c>
      <c r="O32" s="3">
        <f t="shared" si="0"/>
        <v>19000</v>
      </c>
      <c r="P32" s="3">
        <f t="shared" si="0"/>
        <v>14500</v>
      </c>
      <c r="Q32" s="3">
        <f t="shared" si="0"/>
        <v>14500</v>
      </c>
      <c r="R32" s="3">
        <f t="shared" si="0"/>
        <v>30500</v>
      </c>
      <c r="S32" s="3">
        <f t="shared" si="0"/>
        <v>20500</v>
      </c>
      <c r="T32" s="41">
        <f t="shared" si="0"/>
        <v>232000</v>
      </c>
    </row>
    <row r="33" spans="1:20" ht="15">
      <c r="A33" s="2" t="s">
        <v>13</v>
      </c>
      <c r="B33" s="27">
        <v>43000</v>
      </c>
      <c r="G33" t="s">
        <v>133</v>
      </c>
      <c r="H33">
        <v>3000</v>
      </c>
      <c r="J33">
        <v>3500</v>
      </c>
      <c r="K33">
        <v>1000</v>
      </c>
      <c r="Q33">
        <v>3000</v>
      </c>
      <c r="T33" s="51">
        <f>SUM(H33:S33)</f>
        <v>10500</v>
      </c>
    </row>
    <row r="34" spans="1:20" ht="15">
      <c r="A34" s="2" t="s">
        <v>90</v>
      </c>
      <c r="B34" s="52">
        <v>6000</v>
      </c>
      <c r="G34" t="s">
        <v>130</v>
      </c>
      <c r="H34">
        <v>1900</v>
      </c>
      <c r="J34">
        <v>7000</v>
      </c>
      <c r="K34">
        <v>3000</v>
      </c>
      <c r="L34">
        <v>4000</v>
      </c>
      <c r="M34">
        <v>2000</v>
      </c>
      <c r="N34">
        <v>3850</v>
      </c>
      <c r="O34">
        <v>9000</v>
      </c>
      <c r="Q34">
        <v>8200</v>
      </c>
      <c r="T34" s="55">
        <f>SUM(H34:S34)</f>
        <v>38950</v>
      </c>
    </row>
    <row r="35" spans="1:13" ht="15">
      <c r="A35" s="2" t="s">
        <v>138</v>
      </c>
      <c r="B35" s="54">
        <f>38950+5202</f>
        <v>44152</v>
      </c>
      <c r="L35" t="s">
        <v>134</v>
      </c>
      <c r="M35" t="s">
        <v>135</v>
      </c>
    </row>
    <row r="36" spans="1:8" ht="15">
      <c r="A36" s="2" t="s">
        <v>14</v>
      </c>
      <c r="B36" s="18"/>
      <c r="G36" t="s">
        <v>136</v>
      </c>
      <c r="H36" s="53">
        <v>6000</v>
      </c>
    </row>
    <row r="37" spans="1:2" ht="15">
      <c r="A37" s="2" t="s">
        <v>15</v>
      </c>
      <c r="B37" s="40">
        <v>8607</v>
      </c>
    </row>
    <row r="38" spans="1:2" ht="15">
      <c r="A38" s="2" t="s">
        <v>141</v>
      </c>
      <c r="B38" s="27">
        <f>25000+11100+2000</f>
        <v>38100</v>
      </c>
    </row>
    <row r="39" spans="1:2" ht="15">
      <c r="A39" s="2" t="s">
        <v>92</v>
      </c>
      <c r="B39" s="9">
        <f>50325+35520</f>
        <v>85845</v>
      </c>
    </row>
    <row r="40" spans="1:2" ht="15">
      <c r="A40" s="2" t="s">
        <v>111</v>
      </c>
      <c r="B40" s="9"/>
    </row>
    <row r="41" spans="1:2" ht="15">
      <c r="A41" s="34" t="s">
        <v>88</v>
      </c>
      <c r="B41" s="35">
        <f>SUM(B30:B40)</f>
        <v>252868</v>
      </c>
    </row>
    <row r="42" spans="1:2" ht="15">
      <c r="A42" s="12"/>
      <c r="B42" s="57"/>
    </row>
    <row r="43" spans="1:2" ht="15">
      <c r="A43" s="2" t="s">
        <v>76</v>
      </c>
      <c r="B43" s="39">
        <v>52824</v>
      </c>
    </row>
    <row r="44" ht="15">
      <c r="B44">
        <f>B18+B23+B28+B41+B43</f>
        <v>2583193</v>
      </c>
    </row>
    <row r="45" ht="15">
      <c r="A4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2015-01-20T06:42:52Z</dcterms:modified>
  <cp:category/>
  <cp:version/>
  <cp:contentType/>
  <cp:contentStatus/>
</cp:coreProperties>
</file>