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<sst xmlns="http://schemas.openxmlformats.org/spreadsheetml/2006/main" count="86" uniqueCount="76">
  <si>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Отчет</t>
  </si>
  <si>
    <t>Содержание</t>
  </si>
  <si>
    <t>Всего</t>
  </si>
  <si>
    <t>Адрес: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</si>
  <si>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</si>
  <si>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</si>
  <si>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</si>
  <si>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</si>
  <si>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</si>
  <si>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</si>
  <si>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</si>
  <si>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</si>
  <si>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</si>
  <si>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</si>
  <si>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Статья расходов</t>
  </si>
  <si>
    <t>Комментарий</t>
  </si>
  <si>
    <t>Сумма (руб)</t>
  </si>
  <si>
    <t>Тариф</t>
  </si>
  <si>
    <t xml:space="preserve">Усова ул. 37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</si>
  <si>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</si>
  <si>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</si>
  <si>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</si>
  <si>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</si>
  <si>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</si>
  <si>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</si>
  <si>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</si>
  <si>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</si>
  <si>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</si>
  <si>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</si>
  <si>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</si>
  <si>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</si>
  <si>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</si>
  <si>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</si>
  <si>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</si>
  <si>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</si>
  <si>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</si>
  <si>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 xml:space="preserve">(31.12.2013) выдача денег председателю на нужды дома </t>
  </si>
  <si>
    <t>Сезонные работы</t>
  </si>
  <si>
    <t xml:space="preserve">(26.02.2013) Сброс снега с кровли вручную согласно договора </t>
  </si>
  <si>
    <t xml:space="preserve">(04.04.2013) Сброс снега с кровли вручную согласно договора </t>
  </si>
  <si>
    <t xml:space="preserve">(01.01.2013) Сброс снега с кровли вручную согласно договора </t>
  </si>
  <si>
    <t>Транспортные услуги</t>
  </si>
  <si>
    <t xml:space="preserve">(10.06.2013) Завоз земли </t>
  </si>
  <si>
    <t xml:space="preserve">(25.10.2013) Подрезка деревьев  при помощи автовышки. </t>
  </si>
  <si>
    <t>Компенсация по содержанию</t>
  </si>
  <si>
    <t>Текущий ремонт</t>
  </si>
  <si>
    <t>Система отопления</t>
  </si>
  <si>
    <t xml:space="preserve">(12.09.2013) Смена труб системы отопления выборочно п.5 </t>
  </si>
  <si>
    <t xml:space="preserve">(22.07.2013) Смена прибора отопления в подъезде №6. </t>
  </si>
  <si>
    <t>Система канализации</t>
  </si>
  <si>
    <t xml:space="preserve">(20.11.2013) Смена канализационных труб и фасонных частей кв.48,52 </t>
  </si>
  <si>
    <t>Другие расходы по ТР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</si>
  <si>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</si>
  <si>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</si>
  <si>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</si>
  <si>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</si>
  <si>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</si>
  <si>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</si>
  <si>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</si>
  <si>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</si>
  <si>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</si>
  <si>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</si>
  <si>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в т.ч.нежилые</t>
  </si>
  <si>
    <t xml:space="preserve"> Возврат средств  председателю по предъявленным чекам</t>
  </si>
  <si>
    <t xml:space="preserve">(31.12.2013) Оплата председателю домового комитета </t>
  </si>
  <si>
    <t>(01.03.2013) Вывоз   снега. Уборка территории вручную после вывоза снега</t>
  </si>
  <si>
    <t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ТОМТЕЛ -7920  ВЫМПЕЛКОМ -7200</t>
  </si>
  <si>
    <t xml:space="preserve"> отчисление налогов </t>
  </si>
  <si>
    <t>жилые</t>
  </si>
  <si>
    <t>нежилые</t>
  </si>
  <si>
    <t>тариф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</si>
  <si>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</si>
  <si>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Площ.жил. помещ.(м2)</t>
  </si>
  <si>
    <t>Площ.нежил. помещ.(м2)</t>
  </si>
  <si>
    <t>год</t>
  </si>
  <si>
    <t>В том числе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</si>
</sst>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7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8.7109375" style="1" bestFit="1" customWidth="1"/>
    <col min="15" max="15" width="7.140625" style="4" customWidth="1"/>
    <col min="16" max="16" width="11.28125" style="3" customWidth="1"/>
    <col min="17" max="17" width="9.140625" style="16" customWidth="1"/>
    <col min="18" max="16384" width="9.140625" style="1" customWidth="1"/>
  </cols>
  <sheetData>
    <row r="1" ht="11.25">
      <c r="K1" s="1" t="s">
        <v>57</v>
      </c>
    </row>
    <row r="2" ht="11.25">
      <c r="J2" s="1" t="s">
        <v>58</v>
      </c>
    </row>
    <row r="3" ht="11.25">
      <c r="J3" s="1" t="s">
        <v>59</v>
      </c>
    </row>
    <row r="4" ht="11.25">
      <c r="J4" s="1" t="s">
        <v>60</v>
      </c>
    </row>
    <row r="5" spans="1:16" ht="15.7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1.75" customHeight="1">
      <c r="A6" s="45" t="s">
        <v>19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0" ht="15.75" customHeight="1">
      <c r="A7" s="1" t="s">
        <v>3</v>
      </c>
      <c r="B7" s="46" t="s">
        <v>18</v>
      </c>
      <c r="C7" s="46"/>
      <c r="D7" s="46"/>
      <c r="E7" s="46"/>
      <c r="F7" s="24" t="s">
        <v>72</v>
      </c>
      <c r="G7" s="24"/>
      <c r="H7" s="24"/>
      <c r="I7" s="22">
        <f>4230.8</f>
        <v>4230.8</v>
      </c>
      <c r="J7" s="22"/>
      <c r="L7" s="47"/>
      <c r="M7" s="47"/>
      <c r="N7" s="47"/>
      <c r="O7" s="47"/>
      <c r="P7" s="10"/>
      <c r="S7" s="19"/>
      <c r="T7" s="19"/>
    </row>
    <row r="8" spans="2:20" ht="15.75" customHeight="1">
      <c r="B8" s="14"/>
      <c r="C8" s="14"/>
      <c r="D8" s="14"/>
      <c r="E8" s="14"/>
      <c r="F8" s="24" t="s">
        <v>73</v>
      </c>
      <c r="G8" s="24"/>
      <c r="H8" s="24"/>
      <c r="I8" s="22">
        <f>148.8+56.3+48.5+248.9+220.2</f>
        <v>722.7</v>
      </c>
      <c r="J8" s="22"/>
      <c r="L8" s="15"/>
      <c r="M8" s="15"/>
      <c r="N8" s="15"/>
      <c r="O8" s="15"/>
      <c r="P8" s="10"/>
      <c r="S8" s="10"/>
      <c r="T8" s="10"/>
    </row>
    <row r="9" spans="1:12" ht="11.25">
      <c r="A9" s="1" t="s">
        <v>20</v>
      </c>
      <c r="F9" s="24" t="s">
        <v>6</v>
      </c>
      <c r="G9" s="24"/>
      <c r="H9" s="24"/>
      <c r="I9" s="43">
        <v>105</v>
      </c>
      <c r="J9" s="43"/>
      <c r="L9" s="3"/>
    </row>
    <row r="10" spans="6:10" ht="11.25">
      <c r="F10" s="24" t="s">
        <v>13</v>
      </c>
      <c r="G10" s="24"/>
      <c r="H10" s="24"/>
      <c r="I10" s="43">
        <v>195</v>
      </c>
      <c r="J10" s="43"/>
    </row>
    <row r="11" ht="8.25" customHeight="1"/>
    <row r="12" spans="1:21" ht="12.75" customHeight="1">
      <c r="A12" s="42"/>
      <c r="B12" s="42"/>
      <c r="C12" s="29" t="s">
        <v>1</v>
      </c>
      <c r="D12" s="29"/>
      <c r="E12" s="29" t="s">
        <v>12</v>
      </c>
      <c r="F12" s="29"/>
      <c r="G12" s="29" t="s">
        <v>11</v>
      </c>
      <c r="H12" s="29"/>
      <c r="I12" s="2"/>
      <c r="J12" s="29" t="s">
        <v>2</v>
      </c>
      <c r="K12" s="29"/>
      <c r="M12" s="3"/>
      <c r="N12" s="3"/>
      <c r="R12" s="16"/>
      <c r="S12" s="16"/>
      <c r="T12" s="16"/>
      <c r="U12" s="16"/>
    </row>
    <row r="13" spans="1:21" ht="11.25">
      <c r="A13" s="40" t="s">
        <v>8</v>
      </c>
      <c r="B13" s="41"/>
      <c r="C13" s="25">
        <v>100000</v>
      </c>
      <c r="D13" s="26"/>
      <c r="E13" s="25">
        <v>480561</v>
      </c>
      <c r="F13" s="26"/>
      <c r="G13" s="25">
        <v>0</v>
      </c>
      <c r="H13" s="26"/>
      <c r="I13" s="7"/>
      <c r="J13" s="25">
        <f aca="true" t="shared" si="0" ref="J13:J21">C13+E13+G13</f>
        <v>580561</v>
      </c>
      <c r="K13" s="26"/>
      <c r="M13" s="3"/>
      <c r="N13" s="3"/>
      <c r="R13" s="16"/>
      <c r="S13" s="16"/>
      <c r="T13" s="16"/>
      <c r="U13" s="16"/>
    </row>
    <row r="14" spans="1:14" ht="11.25">
      <c r="A14" s="37" t="s">
        <v>4</v>
      </c>
      <c r="B14" s="37"/>
      <c r="C14" s="39">
        <f>343558+C15</f>
        <v>390546.7</v>
      </c>
      <c r="D14" s="39"/>
      <c r="E14" s="39">
        <f>374516+E15</f>
        <v>421116.6</v>
      </c>
      <c r="F14" s="39"/>
      <c r="G14" s="39">
        <f>64655+G15</f>
        <v>75399.83</v>
      </c>
      <c r="H14" s="39"/>
      <c r="I14" s="7"/>
      <c r="J14" s="39">
        <f t="shared" si="0"/>
        <v>887063.13</v>
      </c>
      <c r="K14" s="39"/>
      <c r="M14" s="3"/>
      <c r="N14" s="3"/>
    </row>
    <row r="15" spans="1:14" ht="11.25">
      <c r="A15" s="27" t="s">
        <v>62</v>
      </c>
      <c r="B15" s="28"/>
      <c r="C15" s="25">
        <f>6760+4053.6+3259.2+8960.4+8960.4+3104.1+11891</f>
        <v>46988.7</v>
      </c>
      <c r="D15" s="26"/>
      <c r="E15" s="25">
        <f>10165+4195.47+3614.16+2986.8+9273.96+4058.21+12307</f>
        <v>46600.6</v>
      </c>
      <c r="F15" s="26"/>
      <c r="G15" s="25">
        <f>2504+1033.65+890.4+2284.92+999.86+3032</f>
        <v>10744.83</v>
      </c>
      <c r="H15" s="26"/>
      <c r="I15" s="7"/>
      <c r="J15" s="25">
        <f>C15+E15+G15</f>
        <v>104334.12999999999</v>
      </c>
      <c r="K15" s="26"/>
      <c r="M15" s="3"/>
      <c r="N15" s="3"/>
    </row>
    <row r="16" spans="1:14" ht="11.25">
      <c r="A16" s="37" t="s">
        <v>5</v>
      </c>
      <c r="B16" s="37"/>
      <c r="C16" s="39">
        <f>326591+C18</f>
        <v>355993.35</v>
      </c>
      <c r="D16" s="39"/>
      <c r="E16" s="39">
        <f>341992+E18</f>
        <v>362062.39</v>
      </c>
      <c r="F16" s="39"/>
      <c r="G16" s="39">
        <f>63907+G18</f>
        <v>67983.72</v>
      </c>
      <c r="H16" s="39"/>
      <c r="I16" s="7"/>
      <c r="J16" s="39">
        <f t="shared" si="0"/>
        <v>786039.46</v>
      </c>
      <c r="K16" s="39"/>
      <c r="M16" s="3"/>
      <c r="N16" s="3"/>
    </row>
    <row r="17" spans="1:14" ht="11.25" hidden="1">
      <c r="A17" s="40" t="s">
        <v>7</v>
      </c>
      <c r="B17" s="41"/>
      <c r="C17" s="25"/>
      <c r="D17" s="26"/>
      <c r="E17" s="25"/>
      <c r="F17" s="26"/>
      <c r="G17" s="25"/>
      <c r="H17" s="26"/>
      <c r="I17" s="7"/>
      <c r="J17" s="25">
        <f t="shared" si="0"/>
        <v>0</v>
      </c>
      <c r="K17" s="26"/>
      <c r="M17" s="3"/>
      <c r="N17" s="3"/>
    </row>
    <row r="18" spans="1:14" ht="11.25">
      <c r="A18" s="27" t="s">
        <v>62</v>
      </c>
      <c r="B18" s="28"/>
      <c r="C18" s="25">
        <f>4168.75+4053.6+3259.2+8960.4+8960.4</f>
        <v>29402.35</v>
      </c>
      <c r="D18" s="26"/>
      <c r="E18" s="25">
        <f>4195.47+3614.16+2986.8+9273.96</f>
        <v>20070.39</v>
      </c>
      <c r="F18" s="26"/>
      <c r="G18" s="25">
        <f>1033.65+890.4-132.25+2284.92</f>
        <v>4076.7200000000003</v>
      </c>
      <c r="H18" s="26"/>
      <c r="I18" s="7"/>
      <c r="J18" s="25">
        <f>C18+E18+G18</f>
        <v>53549.46</v>
      </c>
      <c r="K18" s="26"/>
      <c r="M18" s="3"/>
      <c r="N18" s="3"/>
    </row>
    <row r="19" spans="1:14" ht="11.25">
      <c r="A19" s="37" t="s">
        <v>9</v>
      </c>
      <c r="B19" s="37"/>
      <c r="C19" s="39">
        <v>386095</v>
      </c>
      <c r="D19" s="39"/>
      <c r="E19" s="39">
        <v>230919</v>
      </c>
      <c r="F19" s="39"/>
      <c r="G19" s="39">
        <v>0</v>
      </c>
      <c r="H19" s="39"/>
      <c r="I19" s="7"/>
      <c r="J19" s="39">
        <f t="shared" si="0"/>
        <v>617014</v>
      </c>
      <c r="K19" s="39"/>
      <c r="M19" s="3"/>
      <c r="N19" s="3"/>
    </row>
    <row r="20" spans="1:14" ht="11.25">
      <c r="A20" s="37" t="s">
        <v>10</v>
      </c>
      <c r="B20" s="37"/>
      <c r="C20" s="36">
        <f>C13+C16-C19</f>
        <v>69898.34999999998</v>
      </c>
      <c r="D20" s="36"/>
      <c r="E20" s="36">
        <f>E13+E16-E19</f>
        <v>611704.39</v>
      </c>
      <c r="F20" s="36"/>
      <c r="G20" s="36">
        <f>G13+G16-G19</f>
        <v>67983.72</v>
      </c>
      <c r="H20" s="36"/>
      <c r="I20" s="8"/>
      <c r="J20" s="36">
        <f>C20+E20+G20</f>
        <v>749586.46</v>
      </c>
      <c r="K20" s="36"/>
      <c r="M20" s="3"/>
      <c r="N20" s="3"/>
    </row>
    <row r="21" spans="1:14" ht="11.25">
      <c r="A21" s="37" t="s">
        <v>17</v>
      </c>
      <c r="B21" s="37"/>
      <c r="C21" s="38">
        <v>7.260000228881836</v>
      </c>
      <c r="D21" s="38"/>
      <c r="E21" s="38">
        <v>6.210000038146973</v>
      </c>
      <c r="F21" s="38"/>
      <c r="G21" s="38">
        <v>1.5299999713897705</v>
      </c>
      <c r="H21" s="38"/>
      <c r="I21" s="9"/>
      <c r="J21" s="38">
        <f t="shared" si="0"/>
        <v>15.000000238418579</v>
      </c>
      <c r="K21" s="38"/>
      <c r="M21" s="3"/>
      <c r="N21" s="3"/>
    </row>
    <row r="22" spans="1:19" ht="24.75" customHeight="1">
      <c r="A22" s="34" t="s">
        <v>61</v>
      </c>
      <c r="B22" s="35"/>
      <c r="C22" s="31">
        <v>0</v>
      </c>
      <c r="D22" s="31"/>
      <c r="E22" s="30">
        <f>J22</f>
        <v>749586.46</v>
      </c>
      <c r="F22" s="31"/>
      <c r="G22" s="31">
        <v>0</v>
      </c>
      <c r="H22" s="31"/>
      <c r="J22" s="30">
        <f>J20</f>
        <v>749586.46</v>
      </c>
      <c r="K22" s="31"/>
      <c r="R22" s="16"/>
      <c r="S22" s="48"/>
    </row>
    <row r="23" spans="1:19" ht="5.2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16"/>
      <c r="S23" s="48"/>
    </row>
    <row r="24" spans="1:19" ht="11.25">
      <c r="A24" s="29" t="s">
        <v>14</v>
      </c>
      <c r="B24" s="29"/>
      <c r="C24" s="29" t="s">
        <v>15</v>
      </c>
      <c r="D24" s="29"/>
      <c r="E24" s="29"/>
      <c r="F24" s="29"/>
      <c r="G24" s="29"/>
      <c r="H24" s="29"/>
      <c r="I24" s="29"/>
      <c r="J24" s="29"/>
      <c r="K24" s="29"/>
      <c r="L24" s="29"/>
      <c r="M24" s="5" t="s">
        <v>70</v>
      </c>
      <c r="N24" s="5" t="s">
        <v>68</v>
      </c>
      <c r="O24" s="6" t="s">
        <v>69</v>
      </c>
      <c r="P24" s="6" t="s">
        <v>16</v>
      </c>
      <c r="R24" s="16"/>
      <c r="S24" s="48"/>
    </row>
    <row r="25" spans="1:19" ht="5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3"/>
      <c r="R25" s="16"/>
      <c r="S25" s="48"/>
    </row>
    <row r="26" spans="1:19" ht="11.25">
      <c r="A26" s="29" t="s">
        <v>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16"/>
      <c r="S26" s="48"/>
    </row>
    <row r="27" spans="1:19" ht="45" customHeight="1">
      <c r="A27" s="23" t="s">
        <v>21</v>
      </c>
      <c r="B27" s="23"/>
      <c r="C27" s="23" t="s">
        <v>22</v>
      </c>
      <c r="D27" s="23"/>
      <c r="E27" s="23"/>
      <c r="F27" s="23"/>
      <c r="G27" s="23"/>
      <c r="H27" s="23"/>
      <c r="I27" s="23"/>
      <c r="J27" s="23"/>
      <c r="K27" s="23"/>
      <c r="L27" s="23"/>
      <c r="M27" s="11">
        <v>0.88</v>
      </c>
      <c r="N27" s="17">
        <f>M27*4229*12</f>
        <v>44658.24</v>
      </c>
      <c r="O27" s="17">
        <v>7635</v>
      </c>
      <c r="P27" s="13">
        <v>52293</v>
      </c>
      <c r="R27" s="16"/>
      <c r="S27" s="48"/>
    </row>
    <row r="28" spans="1:19" ht="33.75" customHeight="1">
      <c r="A28" s="23" t="s">
        <v>23</v>
      </c>
      <c r="B28" s="23"/>
      <c r="C28" s="23" t="s">
        <v>24</v>
      </c>
      <c r="D28" s="23"/>
      <c r="E28" s="23"/>
      <c r="F28" s="23"/>
      <c r="G28" s="23"/>
      <c r="H28" s="23"/>
      <c r="I28" s="23"/>
      <c r="J28" s="23"/>
      <c r="K28" s="23"/>
      <c r="L28" s="23"/>
      <c r="M28" s="11">
        <v>0.6</v>
      </c>
      <c r="N28" s="17">
        <v>28762</v>
      </c>
      <c r="O28" s="17">
        <v>4916.4</v>
      </c>
      <c r="P28" s="13">
        <v>31495</v>
      </c>
      <c r="Q28" s="20"/>
      <c r="R28" s="16"/>
      <c r="S28" s="21"/>
    </row>
    <row r="29" spans="1:19" ht="33.75" customHeight="1">
      <c r="A29" s="23" t="s">
        <v>25</v>
      </c>
      <c r="B29" s="23"/>
      <c r="C29" s="23" t="s">
        <v>26</v>
      </c>
      <c r="D29" s="23"/>
      <c r="E29" s="23"/>
      <c r="F29" s="23"/>
      <c r="G29" s="23"/>
      <c r="H29" s="23"/>
      <c r="I29" s="23"/>
      <c r="J29" s="23"/>
      <c r="K29" s="23"/>
      <c r="L29" s="23"/>
      <c r="M29" s="11">
        <v>0.6</v>
      </c>
      <c r="N29" s="17">
        <v>30344</v>
      </c>
      <c r="O29" s="17">
        <v>1156</v>
      </c>
      <c r="P29" s="13">
        <f>N29+O29</f>
        <v>31500</v>
      </c>
      <c r="R29" s="16"/>
      <c r="S29" s="21"/>
    </row>
    <row r="30" spans="1:19" ht="33.75" customHeight="1">
      <c r="A30" s="23" t="s">
        <v>27</v>
      </c>
      <c r="B30" s="23"/>
      <c r="C30" s="23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11">
        <v>0.12</v>
      </c>
      <c r="N30" s="17">
        <f>I7*M30*12</f>
        <v>6092.352000000001</v>
      </c>
      <c r="O30" s="17">
        <v>0</v>
      </c>
      <c r="P30" s="13">
        <f>N30+O30</f>
        <v>6092.352000000001</v>
      </c>
      <c r="R30" s="16"/>
      <c r="S30" s="48"/>
    </row>
    <row r="31" spans="1:20" ht="90" customHeight="1">
      <c r="A31" s="23" t="s">
        <v>29</v>
      </c>
      <c r="B31" s="23"/>
      <c r="C31" s="23" t="s">
        <v>71</v>
      </c>
      <c r="D31" s="23"/>
      <c r="E31" s="23"/>
      <c r="F31" s="23"/>
      <c r="G31" s="23"/>
      <c r="H31" s="23"/>
      <c r="I31" s="23"/>
      <c r="J31" s="23"/>
      <c r="K31" s="23"/>
      <c r="L31" s="23"/>
      <c r="M31" s="11">
        <v>2.05</v>
      </c>
      <c r="N31" s="17">
        <f>I7*M31*12</f>
        <v>104077.68</v>
      </c>
      <c r="O31" s="17">
        <f>I8*M31*12</f>
        <v>17778.42</v>
      </c>
      <c r="P31" s="13">
        <f>N31+O31</f>
        <v>121856.09999999999</v>
      </c>
      <c r="Q31" s="20"/>
      <c r="R31" s="16"/>
      <c r="S31" s="21"/>
      <c r="T31" s="3"/>
    </row>
    <row r="32" spans="1:19" ht="22.5" customHeight="1">
      <c r="A32" s="23" t="s">
        <v>75</v>
      </c>
      <c r="B32" s="23"/>
      <c r="C32" s="23" t="s">
        <v>39</v>
      </c>
      <c r="D32" s="23"/>
      <c r="E32" s="23"/>
      <c r="F32" s="23"/>
      <c r="G32" s="23"/>
      <c r="H32" s="23"/>
      <c r="I32" s="23"/>
      <c r="J32" s="23"/>
      <c r="K32" s="23"/>
      <c r="L32" s="23"/>
      <c r="M32" s="11"/>
      <c r="N32" s="17">
        <v>2135</v>
      </c>
      <c r="O32" s="17">
        <v>365</v>
      </c>
      <c r="P32" s="13">
        <v>0</v>
      </c>
      <c r="R32" s="16"/>
      <c r="S32" s="48"/>
    </row>
    <row r="33" spans="1:19" ht="22.5" customHeight="1">
      <c r="A33" s="23" t="s">
        <v>75</v>
      </c>
      <c r="B33" s="23"/>
      <c r="C33" s="23" t="s">
        <v>40</v>
      </c>
      <c r="D33" s="23"/>
      <c r="E33" s="23"/>
      <c r="F33" s="23"/>
      <c r="G33" s="23"/>
      <c r="H33" s="23"/>
      <c r="I33" s="23"/>
      <c r="J33" s="23"/>
      <c r="K33" s="23"/>
      <c r="L33" s="23"/>
      <c r="M33" s="11"/>
      <c r="N33" s="17">
        <v>2300</v>
      </c>
      <c r="O33" s="17">
        <v>390</v>
      </c>
      <c r="P33" s="13">
        <v>0</v>
      </c>
      <c r="R33" s="16"/>
      <c r="S33" s="48"/>
    </row>
    <row r="34" spans="1:19" ht="22.5" customHeight="1">
      <c r="A34" s="23" t="s">
        <v>75</v>
      </c>
      <c r="B34" s="23"/>
      <c r="C34" s="23" t="s">
        <v>42</v>
      </c>
      <c r="D34" s="23"/>
      <c r="E34" s="23"/>
      <c r="F34" s="23"/>
      <c r="G34" s="23"/>
      <c r="H34" s="23"/>
      <c r="I34" s="23"/>
      <c r="J34" s="23"/>
      <c r="K34" s="23"/>
      <c r="L34" s="23"/>
      <c r="M34" s="11"/>
      <c r="N34" s="17">
        <v>4031</v>
      </c>
      <c r="O34" s="17">
        <v>694</v>
      </c>
      <c r="P34" s="13">
        <v>0</v>
      </c>
      <c r="R34" s="16"/>
      <c r="S34" s="48"/>
    </row>
    <row r="35" spans="1:20" ht="23.25" customHeight="1">
      <c r="A35" s="23" t="s">
        <v>75</v>
      </c>
      <c r="B35" s="23"/>
      <c r="C35" s="23" t="s">
        <v>43</v>
      </c>
      <c r="D35" s="23"/>
      <c r="E35" s="23"/>
      <c r="F35" s="23"/>
      <c r="G35" s="23"/>
      <c r="H35" s="23"/>
      <c r="I35" s="23"/>
      <c r="J35" s="23"/>
      <c r="K35" s="23"/>
      <c r="L35" s="23"/>
      <c r="M35" s="11"/>
      <c r="N35" s="17">
        <v>473</v>
      </c>
      <c r="O35" s="17">
        <v>0</v>
      </c>
      <c r="P35" s="13">
        <v>0</v>
      </c>
      <c r="R35" s="16"/>
      <c r="S35" s="48"/>
      <c r="T35" s="3"/>
    </row>
    <row r="36" spans="1:19" ht="22.5" customHeight="1">
      <c r="A36" s="23" t="s">
        <v>75</v>
      </c>
      <c r="B36" s="23"/>
      <c r="C36" s="23" t="s">
        <v>36</v>
      </c>
      <c r="D36" s="23"/>
      <c r="E36" s="23"/>
      <c r="F36" s="23"/>
      <c r="G36" s="23"/>
      <c r="H36" s="23"/>
      <c r="I36" s="23"/>
      <c r="J36" s="23"/>
      <c r="K36" s="23"/>
      <c r="L36" s="23"/>
      <c r="M36" s="18"/>
      <c r="N36" s="17">
        <v>7200</v>
      </c>
      <c r="O36" s="17">
        <v>0</v>
      </c>
      <c r="P36" s="13">
        <v>0</v>
      </c>
      <c r="Q36" s="20"/>
      <c r="R36" s="16"/>
      <c r="S36" s="48"/>
    </row>
    <row r="37" spans="1:19" ht="22.5" customHeight="1">
      <c r="A37" s="23" t="s">
        <v>75</v>
      </c>
      <c r="B37" s="23"/>
      <c r="C37" s="23" t="s">
        <v>63</v>
      </c>
      <c r="D37" s="23"/>
      <c r="E37" s="23"/>
      <c r="F37" s="23"/>
      <c r="G37" s="23"/>
      <c r="H37" s="23"/>
      <c r="I37" s="23"/>
      <c r="J37" s="23"/>
      <c r="K37" s="23"/>
      <c r="L37" s="23"/>
      <c r="M37" s="18"/>
      <c r="N37" s="17">
        <v>4260</v>
      </c>
      <c r="O37" s="17">
        <v>0</v>
      </c>
      <c r="P37" s="13">
        <v>0</v>
      </c>
      <c r="Q37" s="20"/>
      <c r="R37" s="16"/>
      <c r="S37" s="48"/>
    </row>
    <row r="38" spans="1:19" ht="20.25" customHeight="1">
      <c r="A38" s="23" t="s">
        <v>30</v>
      </c>
      <c r="B38" s="23"/>
      <c r="C38" s="23" t="s">
        <v>31</v>
      </c>
      <c r="D38" s="23"/>
      <c r="E38" s="23"/>
      <c r="F38" s="23"/>
      <c r="G38" s="23"/>
      <c r="H38" s="23"/>
      <c r="I38" s="23"/>
      <c r="J38" s="23"/>
      <c r="K38" s="23"/>
      <c r="L38" s="23"/>
      <c r="M38" s="18">
        <v>1</v>
      </c>
      <c r="N38" s="17">
        <v>50772</v>
      </c>
      <c r="O38" s="17">
        <v>0</v>
      </c>
      <c r="P38" s="13">
        <v>50772</v>
      </c>
      <c r="Q38" s="20"/>
      <c r="R38" s="16"/>
      <c r="S38" s="21"/>
    </row>
    <row r="39" spans="1:19" ht="22.5" customHeight="1">
      <c r="A39" s="23" t="s">
        <v>32</v>
      </c>
      <c r="B39" s="23"/>
      <c r="C39" s="23" t="s">
        <v>33</v>
      </c>
      <c r="D39" s="23"/>
      <c r="E39" s="23"/>
      <c r="F39" s="23"/>
      <c r="G39" s="23"/>
      <c r="H39" s="23"/>
      <c r="I39" s="23"/>
      <c r="J39" s="23"/>
      <c r="K39" s="23"/>
      <c r="L39" s="23"/>
      <c r="M39" s="11">
        <v>1.26</v>
      </c>
      <c r="N39" s="17">
        <v>42638</v>
      </c>
      <c r="O39" s="17">
        <v>0</v>
      </c>
      <c r="P39" s="13">
        <v>42638</v>
      </c>
      <c r="Q39" s="20"/>
      <c r="R39" s="16"/>
      <c r="S39" s="21"/>
    </row>
    <row r="40" spans="1:19" ht="22.5" customHeight="1">
      <c r="A40" s="23" t="s">
        <v>34</v>
      </c>
      <c r="B40" s="23"/>
      <c r="C40" s="23" t="s">
        <v>35</v>
      </c>
      <c r="D40" s="23"/>
      <c r="E40" s="23"/>
      <c r="F40" s="23"/>
      <c r="G40" s="23"/>
      <c r="H40" s="23"/>
      <c r="I40" s="23"/>
      <c r="J40" s="23"/>
      <c r="K40" s="23"/>
      <c r="L40" s="23"/>
      <c r="M40" s="11">
        <v>0.09</v>
      </c>
      <c r="N40" s="17">
        <f>I7*M40*12</f>
        <v>4569.264</v>
      </c>
      <c r="O40" s="17">
        <v>0</v>
      </c>
      <c r="P40" s="13">
        <v>4569</v>
      </c>
      <c r="R40" s="16"/>
      <c r="S40" s="48"/>
    </row>
    <row r="41" spans="1:19" ht="22.5" customHeight="1">
      <c r="A41" s="23" t="s">
        <v>37</v>
      </c>
      <c r="B41" s="23"/>
      <c r="C41" s="23" t="s">
        <v>38</v>
      </c>
      <c r="D41" s="23"/>
      <c r="E41" s="23"/>
      <c r="F41" s="23"/>
      <c r="G41" s="23"/>
      <c r="H41" s="23"/>
      <c r="I41" s="23"/>
      <c r="J41" s="23"/>
      <c r="K41" s="23"/>
      <c r="L41" s="23"/>
      <c r="M41" s="18">
        <f>P41/4954/12</f>
        <v>0.20185708518368994</v>
      </c>
      <c r="N41" s="17">
        <v>10248</v>
      </c>
      <c r="O41" s="17">
        <v>1752</v>
      </c>
      <c r="P41" s="13">
        <v>12000</v>
      </c>
      <c r="Q41" s="20"/>
      <c r="R41" s="16"/>
      <c r="S41" s="48"/>
    </row>
    <row r="42" spans="1:19" ht="22.5" customHeight="1">
      <c r="A42" s="23" t="s">
        <v>41</v>
      </c>
      <c r="B42" s="23"/>
      <c r="C42" s="23" t="s">
        <v>65</v>
      </c>
      <c r="D42" s="23"/>
      <c r="E42" s="23"/>
      <c r="F42" s="23"/>
      <c r="G42" s="23"/>
      <c r="H42" s="23"/>
      <c r="I42" s="23"/>
      <c r="J42" s="23"/>
      <c r="K42" s="23"/>
      <c r="L42" s="23"/>
      <c r="M42" s="18">
        <f>P42/4954/12</f>
        <v>0.8074283407347598</v>
      </c>
      <c r="N42" s="17">
        <f>P42/4954*I7</f>
        <v>40992.813887767465</v>
      </c>
      <c r="O42" s="17">
        <v>7007</v>
      </c>
      <c r="P42" s="13">
        <v>48000</v>
      </c>
      <c r="Q42" s="20"/>
      <c r="R42" s="16"/>
      <c r="S42" s="48"/>
    </row>
    <row r="43" spans="1:19" ht="45" customHeight="1">
      <c r="A43" s="23" t="s">
        <v>44</v>
      </c>
      <c r="B43" s="23"/>
      <c r="C43" s="23" t="s">
        <v>66</v>
      </c>
      <c r="D43" s="23"/>
      <c r="E43" s="23"/>
      <c r="F43" s="23"/>
      <c r="G43" s="23"/>
      <c r="H43" s="23"/>
      <c r="I43" s="23"/>
      <c r="J43" s="23"/>
      <c r="K43" s="23"/>
      <c r="L43" s="23"/>
      <c r="M43" s="11"/>
      <c r="N43" s="17"/>
      <c r="O43" s="17"/>
      <c r="P43" s="13">
        <v>-15120</v>
      </c>
      <c r="R43" s="16"/>
      <c r="S43" s="16"/>
    </row>
    <row r="44" spans="1:19" ht="11.25">
      <c r="A44" s="29" t="s">
        <v>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R44" s="16"/>
      <c r="S44" s="16"/>
    </row>
    <row r="45" spans="1:19" ht="11.25" customHeight="1">
      <c r="A45" s="23" t="s">
        <v>46</v>
      </c>
      <c r="B45" s="23"/>
      <c r="C45" s="23" t="s">
        <v>47</v>
      </c>
      <c r="D45" s="23"/>
      <c r="E45" s="23"/>
      <c r="F45" s="23"/>
      <c r="G45" s="23"/>
      <c r="H45" s="23"/>
      <c r="I45" s="23"/>
      <c r="J45" s="23"/>
      <c r="K45" s="23"/>
      <c r="L45" s="23"/>
      <c r="M45" s="11"/>
      <c r="N45" s="11"/>
      <c r="O45" s="12"/>
      <c r="P45" s="13">
        <v>16234</v>
      </c>
      <c r="R45" s="16"/>
      <c r="S45" s="16"/>
    </row>
    <row r="46" spans="1:19" ht="11.25" customHeight="1">
      <c r="A46" s="23" t="s">
        <v>46</v>
      </c>
      <c r="B46" s="23"/>
      <c r="C46" s="23" t="s">
        <v>48</v>
      </c>
      <c r="D46" s="23"/>
      <c r="E46" s="23"/>
      <c r="F46" s="23"/>
      <c r="G46" s="23"/>
      <c r="H46" s="23"/>
      <c r="I46" s="23"/>
      <c r="J46" s="23"/>
      <c r="K46" s="23"/>
      <c r="L46" s="23"/>
      <c r="M46" s="11"/>
      <c r="N46" s="11"/>
      <c r="O46" s="12"/>
      <c r="P46" s="13">
        <v>4438</v>
      </c>
      <c r="R46" s="16"/>
      <c r="S46" s="16"/>
    </row>
    <row r="47" spans="1:19" ht="22.5" customHeight="1">
      <c r="A47" s="23" t="s">
        <v>49</v>
      </c>
      <c r="B47" s="23"/>
      <c r="C47" s="23" t="s">
        <v>50</v>
      </c>
      <c r="D47" s="23"/>
      <c r="E47" s="23"/>
      <c r="F47" s="23"/>
      <c r="G47" s="23"/>
      <c r="H47" s="23"/>
      <c r="I47" s="23"/>
      <c r="J47" s="23"/>
      <c r="K47" s="23"/>
      <c r="L47" s="23"/>
      <c r="M47" s="11"/>
      <c r="N47" s="11"/>
      <c r="O47" s="12"/>
      <c r="P47" s="13">
        <v>11527</v>
      </c>
      <c r="R47" s="16"/>
      <c r="S47" s="16"/>
    </row>
    <row r="48" spans="1:19" ht="22.5" customHeight="1">
      <c r="A48" s="23" t="s">
        <v>51</v>
      </c>
      <c r="B48" s="23"/>
      <c r="C48" s="23" t="s">
        <v>64</v>
      </c>
      <c r="D48" s="23"/>
      <c r="E48" s="23"/>
      <c r="F48" s="23"/>
      <c r="G48" s="23"/>
      <c r="H48" s="23"/>
      <c r="I48" s="23"/>
      <c r="J48" s="23"/>
      <c r="K48" s="23"/>
      <c r="L48" s="23"/>
      <c r="M48" s="11" t="s">
        <v>74</v>
      </c>
      <c r="N48" s="11"/>
      <c r="O48" s="12"/>
      <c r="P48" s="13">
        <v>144052</v>
      </c>
      <c r="R48" s="16"/>
      <c r="S48" s="16"/>
    </row>
    <row r="49" spans="1:19" ht="21" customHeight="1">
      <c r="A49" s="23" t="s">
        <v>51</v>
      </c>
      <c r="B49" s="23"/>
      <c r="C49" s="23" t="s">
        <v>67</v>
      </c>
      <c r="D49" s="23"/>
      <c r="E49" s="23"/>
      <c r="F49" s="23"/>
      <c r="G49" s="23"/>
      <c r="H49" s="23"/>
      <c r="I49" s="23"/>
      <c r="J49" s="23"/>
      <c r="K49" s="23"/>
      <c r="L49" s="23"/>
      <c r="M49" s="11" t="s">
        <v>74</v>
      </c>
      <c r="N49" s="11"/>
      <c r="O49" s="12"/>
      <c r="P49" s="13">
        <v>54668</v>
      </c>
      <c r="R49" s="16"/>
      <c r="S49" s="16"/>
    </row>
    <row r="50" spans="1:19" ht="19.5" customHeight="1">
      <c r="A50" s="1" t="s">
        <v>52</v>
      </c>
      <c r="R50" s="16"/>
      <c r="S50" s="16"/>
    </row>
    <row r="51" spans="1:19" ht="19.5" customHeight="1">
      <c r="A51" s="1" t="s">
        <v>53</v>
      </c>
      <c r="R51" s="16"/>
      <c r="S51" s="16"/>
    </row>
    <row r="52" spans="1:19" ht="19.5" customHeight="1">
      <c r="A52" s="1" t="s">
        <v>54</v>
      </c>
      <c r="R52" s="16"/>
      <c r="S52" s="16"/>
    </row>
    <row r="53" ht="19.5" customHeight="1">
      <c r="A53" s="1" t="s">
        <v>55</v>
      </c>
    </row>
    <row r="54" ht="19.5" customHeight="1">
      <c r="A54" s="1" t="s">
        <v>56</v>
      </c>
    </row>
  </sheetData>
  <mergeCells count="116">
    <mergeCell ref="A5:P5"/>
    <mergeCell ref="A6:P6"/>
    <mergeCell ref="B7:E7"/>
    <mergeCell ref="F7:H7"/>
    <mergeCell ref="I7:J7"/>
    <mergeCell ref="L7:O7"/>
    <mergeCell ref="F9:H9"/>
    <mergeCell ref="I9:J9"/>
    <mergeCell ref="F10:H10"/>
    <mergeCell ref="I10:J10"/>
    <mergeCell ref="J12:K12"/>
    <mergeCell ref="A13:B13"/>
    <mergeCell ref="C13:D13"/>
    <mergeCell ref="E13:F13"/>
    <mergeCell ref="G13:H13"/>
    <mergeCell ref="J13:K13"/>
    <mergeCell ref="A12:B12"/>
    <mergeCell ref="C12:D12"/>
    <mergeCell ref="E12:F12"/>
    <mergeCell ref="G12:H12"/>
    <mergeCell ref="A14:B14"/>
    <mergeCell ref="C14:D14"/>
    <mergeCell ref="E14:F14"/>
    <mergeCell ref="G14:H14"/>
    <mergeCell ref="J14:K14"/>
    <mergeCell ref="A16:B16"/>
    <mergeCell ref="C16:D16"/>
    <mergeCell ref="E16:F16"/>
    <mergeCell ref="G16:H16"/>
    <mergeCell ref="J16:K16"/>
    <mergeCell ref="A15:B15"/>
    <mergeCell ref="C15:D15"/>
    <mergeCell ref="E15:F15"/>
    <mergeCell ref="G15:H15"/>
    <mergeCell ref="J19:K19"/>
    <mergeCell ref="A17:B17"/>
    <mergeCell ref="C17:D17"/>
    <mergeCell ref="E17:F17"/>
    <mergeCell ref="G17:H17"/>
    <mergeCell ref="A19:B19"/>
    <mergeCell ref="C19:D19"/>
    <mergeCell ref="E19:F19"/>
    <mergeCell ref="G19:H19"/>
    <mergeCell ref="J18:K18"/>
    <mergeCell ref="J20:K20"/>
    <mergeCell ref="A21:B21"/>
    <mergeCell ref="C21:D21"/>
    <mergeCell ref="E21:F21"/>
    <mergeCell ref="G21:H21"/>
    <mergeCell ref="J21:K21"/>
    <mergeCell ref="A20:B20"/>
    <mergeCell ref="C20:D20"/>
    <mergeCell ref="E20:F20"/>
    <mergeCell ref="G20:H20"/>
    <mergeCell ref="J22:K22"/>
    <mergeCell ref="A23:P23"/>
    <mergeCell ref="A24:B24"/>
    <mergeCell ref="C24:L24"/>
    <mergeCell ref="A22:B22"/>
    <mergeCell ref="C22:D22"/>
    <mergeCell ref="E22:F22"/>
    <mergeCell ref="G22:H22"/>
    <mergeCell ref="A26:P26"/>
    <mergeCell ref="A27:B27"/>
    <mergeCell ref="C27:L27"/>
    <mergeCell ref="A28:B28"/>
    <mergeCell ref="C28:L28"/>
    <mergeCell ref="A38:B38"/>
    <mergeCell ref="C38:L38"/>
    <mergeCell ref="A29:B29"/>
    <mergeCell ref="C29:L29"/>
    <mergeCell ref="A30:B30"/>
    <mergeCell ref="C30:L30"/>
    <mergeCell ref="A36:B36"/>
    <mergeCell ref="C36:L36"/>
    <mergeCell ref="A37:B37"/>
    <mergeCell ref="C37:L37"/>
    <mergeCell ref="A42:B42"/>
    <mergeCell ref="C42:L42"/>
    <mergeCell ref="A34:B34"/>
    <mergeCell ref="C34:L34"/>
    <mergeCell ref="A41:B41"/>
    <mergeCell ref="C41:L41"/>
    <mergeCell ref="A39:B39"/>
    <mergeCell ref="C39:L39"/>
    <mergeCell ref="A40:B40"/>
    <mergeCell ref="C40:L40"/>
    <mergeCell ref="A48:B48"/>
    <mergeCell ref="C48:L48"/>
    <mergeCell ref="A46:B46"/>
    <mergeCell ref="C46:L46"/>
    <mergeCell ref="A43:B43"/>
    <mergeCell ref="C43:L43"/>
    <mergeCell ref="A44:P44"/>
    <mergeCell ref="A45:B45"/>
    <mergeCell ref="C45:L45"/>
    <mergeCell ref="A49:B49"/>
    <mergeCell ref="C49:L49"/>
    <mergeCell ref="J15:K15"/>
    <mergeCell ref="A18:B18"/>
    <mergeCell ref="C18:D18"/>
    <mergeCell ref="E18:F18"/>
    <mergeCell ref="G18:H18"/>
    <mergeCell ref="J17:K17"/>
    <mergeCell ref="A47:B47"/>
    <mergeCell ref="C47:L47"/>
    <mergeCell ref="I8:J8"/>
    <mergeCell ref="A35:B35"/>
    <mergeCell ref="C35:L35"/>
    <mergeCell ref="A32:B32"/>
    <mergeCell ref="C32:L32"/>
    <mergeCell ref="A33:B33"/>
    <mergeCell ref="C33:L33"/>
    <mergeCell ref="A31:B31"/>
    <mergeCell ref="C31:L31"/>
    <mergeCell ref="F8:H8"/>
  </mergeCells>
  <printOptions/>
  <pageMargins left="0.41" right="0.39" top="0.22" bottom="0.2" header="0.17" footer="0.17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2014-04-11T01:52:34Z</cp:lastPrinted>
  <dcterms:created xsi:type="dcterms:W3CDTF">1996-10-08T23:32:33Z</dcterms:created>
  <dcterms:modified xsi:type="dcterms:W3CDTF">2014-04-13T14:18:23Z</dcterms:modified>
  <cp:category/>
  <cp:version/>
  <cp:contentType/>
  <cp:contentStatus/>
</cp:coreProperties>
</file>