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ета на 2015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жко</author>
  </authors>
  <commentList>
    <comment ref="C15" authorId="0">
      <text>
        <r>
          <rPr>
            <b/>
            <sz val="8"/>
            <rFont val="Tahoma"/>
            <family val="0"/>
          </rPr>
          <t>жко:</t>
        </r>
        <r>
          <rPr>
            <sz val="8"/>
            <rFont val="Tahoma"/>
            <family val="0"/>
          </rPr>
          <t xml:space="preserve">
из расчета с июня по декабрь 2015г.</t>
        </r>
      </text>
    </comment>
    <comment ref="C26" authorId="0">
      <text>
        <r>
          <rPr>
            <b/>
            <sz val="8"/>
            <rFont val="Tahoma"/>
            <family val="0"/>
          </rPr>
          <t>жко:</t>
        </r>
        <r>
          <rPr>
            <sz val="8"/>
            <rFont val="Tahoma"/>
            <family val="0"/>
          </rPr>
          <t xml:space="preserve">
500 в месяц томтел 500 в месяц новые телесистемы</t>
        </r>
      </text>
    </comment>
  </commentList>
</comments>
</file>

<file path=xl/sharedStrings.xml><?xml version="1.0" encoding="utf-8"?>
<sst xmlns="http://schemas.openxmlformats.org/spreadsheetml/2006/main" count="55" uniqueCount="48">
  <si>
    <t xml:space="preserve"> Жилищный Кооператив  "Киевская 147"</t>
  </si>
  <si>
    <t>№ п</t>
  </si>
  <si>
    <t>примечание</t>
  </si>
  <si>
    <t>сумма в год</t>
  </si>
  <si>
    <t>РАСХОДЫ</t>
  </si>
  <si>
    <t>Общая площадь  жилые</t>
  </si>
  <si>
    <t>общая площадь  нежилые</t>
  </si>
  <si>
    <t>Обслуживание лифтов</t>
  </si>
  <si>
    <t>Обслуживание и содержание общего имущества</t>
  </si>
  <si>
    <t>Вывоз мусора</t>
  </si>
  <si>
    <t>Административно-управленческие расходы</t>
  </si>
  <si>
    <t>Расчетно-кассовое обслуживание (банк)</t>
  </si>
  <si>
    <t>Взносы на юридическое обслуживание (взыскание задолженности)</t>
  </si>
  <si>
    <t>Итого расходы</t>
  </si>
  <si>
    <t>ДОХОДЫ</t>
  </si>
  <si>
    <t>Взносы собственников  на содержание и обслуживание</t>
  </si>
  <si>
    <t>Поступления от услуг сторонних организаций, аренды и прочего</t>
  </si>
  <si>
    <t>Итого доходы</t>
  </si>
  <si>
    <t>Предварительные расходы на 2015 год</t>
  </si>
  <si>
    <t>монтаж датчиков движения на 3,4 и 5 подъезды</t>
  </si>
  <si>
    <t>договора на допуск на дом интернет провайдеров и прочего</t>
  </si>
  <si>
    <t>обслуживание домофонов</t>
  </si>
  <si>
    <t>взнос с 1 м2 жилые</t>
  </si>
  <si>
    <t>взнос  с 1 кв. м нежилые</t>
  </si>
  <si>
    <t>непредвиденные расходы</t>
  </si>
  <si>
    <t xml:space="preserve"> Благоустройство придомовой территории (лавочки 5 шт, газоны (земля) , ограждение газонов)</t>
  </si>
  <si>
    <t xml:space="preserve">договор с жко, материалы для работ(лампы, вентили, выключатели, кабель и прочее), датчики движения и др. эл.работы </t>
  </si>
  <si>
    <t xml:space="preserve">зарплата председатель,  бухгалтер, телефон  канцтовары, интернет и т.д. </t>
  </si>
  <si>
    <t>УТВЕРЖДЕНО</t>
  </si>
  <si>
    <t xml:space="preserve">решением членов кооператива ЖК </t>
  </si>
  <si>
    <t>Председатель     ЖК     «Киевская 147»</t>
  </si>
  <si>
    <t>___________________ А. М. Тайдонов</t>
  </si>
  <si>
    <t xml:space="preserve">«Киевская 147» на общем собрании собственников помещений </t>
  </si>
  <si>
    <t xml:space="preserve">многоквартирного дома по адресу ул. Киевская 147 г. Томска,  </t>
  </si>
  <si>
    <t>протокол № 3‑ос/2015 от 29 мая 2015 г.</t>
  </si>
  <si>
    <t>Смета по содержанию общего имущества  и управлению домом на 2015г.</t>
  </si>
  <si>
    <t>Мирошниченко Е.А.</t>
  </si>
  <si>
    <t>Тимофеева Н.Т.</t>
  </si>
  <si>
    <t>Краснянский А.А.</t>
  </si>
  <si>
    <t>Фролов И.М.</t>
  </si>
  <si>
    <t>Новгородов Р.Г.</t>
  </si>
  <si>
    <t>Медведева Г.А.</t>
  </si>
  <si>
    <t>Калугина В.В.</t>
  </si>
  <si>
    <t>Тайдонов А.М.</t>
  </si>
  <si>
    <t>Бухгалтер</t>
  </si>
  <si>
    <t>Председатель правления</t>
  </si>
  <si>
    <t>______________</t>
  </si>
  <si>
    <t>Члены правления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</si>
</sst>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4"/>
      <name val="Calibri"/>
      <family val="2"/>
    </font>
    <font>
      <sz val="14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 shrinkToFit="1"/>
    </xf>
    <xf numFmtId="0" fontId="0" fillId="0" borderId="2" xfId="0" applyBorder="1" applyAlignment="1">
      <alignment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/>
    </xf>
    <xf numFmtId="0" fontId="0" fillId="0" borderId="1" xfId="0" applyNumberFormat="1" applyBorder="1" applyAlignment="1">
      <alignment wrapText="1" shrinkToFit="1"/>
    </xf>
    <xf numFmtId="2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2" fontId="0" fillId="0" borderId="1" xfId="0" applyNumberFormat="1" applyBorder="1" applyAlignment="1">
      <alignment wrapText="1"/>
    </xf>
    <xf numFmtId="0" fontId="4" fillId="0" borderId="0" xfId="0" applyFont="1" applyAlignment="1">
      <alignment horizontal="left" indent="15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zoomScale="70" zoomScaleNormal="70" workbookViewId="0" topLeftCell="A22">
      <selection activeCell="B26" sqref="B26"/>
    </sheetView>
  </sheetViews>
  <sheetFormatPr defaultColWidth="9.140625" defaultRowHeight="12.75"/>
  <cols>
    <col min="2" max="2" width="35.28125" style="0" customWidth="1"/>
    <col min="3" max="3" width="18.421875" style="0" customWidth="1"/>
    <col min="4" max="4" width="19.28125" style="0" customWidth="1"/>
    <col min="5" max="5" width="21.57421875" style="0" customWidth="1"/>
    <col min="6" max="6" width="24.7109375" style="0" customWidth="1"/>
  </cols>
  <sheetData>
    <row r="2" ht="18.75">
      <c r="B2" s="14" t="s">
        <v>28</v>
      </c>
    </row>
    <row r="3" ht="18.75">
      <c r="B3" s="14" t="s">
        <v>29</v>
      </c>
    </row>
    <row r="4" ht="18.75">
      <c r="B4" s="14" t="s">
        <v>32</v>
      </c>
    </row>
    <row r="5" ht="18.75">
      <c r="B5" s="14" t="s">
        <v>33</v>
      </c>
    </row>
    <row r="6" ht="18.75">
      <c r="B6" s="14" t="s">
        <v>34</v>
      </c>
    </row>
    <row r="7" ht="18.75">
      <c r="B7" s="14" t="s">
        <v>30</v>
      </c>
    </row>
    <row r="8" ht="18.75">
      <c r="B8" s="14" t="s">
        <v>31</v>
      </c>
    </row>
    <row r="10" ht="18.75">
      <c r="B10" s="15" t="s">
        <v>35</v>
      </c>
    </row>
    <row r="11" spans="2:3" ht="12.75">
      <c r="B11" t="s">
        <v>0</v>
      </c>
      <c r="C11">
        <f>C12+C13</f>
        <v>10835.2</v>
      </c>
    </row>
    <row r="12" spans="2:3" ht="12.75">
      <c r="B12" t="s">
        <v>5</v>
      </c>
      <c r="C12">
        <f>10835.2-C13</f>
        <v>9752.2</v>
      </c>
    </row>
    <row r="13" spans="2:3" ht="12.75">
      <c r="B13" t="s">
        <v>6</v>
      </c>
      <c r="C13">
        <v>1083</v>
      </c>
    </row>
    <row r="14" spans="1:6" ht="12.75">
      <c r="A14" s="1" t="s">
        <v>1</v>
      </c>
      <c r="B14" s="9" t="s">
        <v>4</v>
      </c>
      <c r="C14" s="1" t="s">
        <v>3</v>
      </c>
      <c r="D14" s="11" t="s">
        <v>22</v>
      </c>
      <c r="E14" s="4" t="s">
        <v>23</v>
      </c>
      <c r="F14" s="1" t="s">
        <v>2</v>
      </c>
    </row>
    <row r="15" spans="1:6" ht="76.5">
      <c r="A15" s="1">
        <v>1</v>
      </c>
      <c r="B15" s="3" t="s">
        <v>8</v>
      </c>
      <c r="C15" s="1">
        <f>(45622.85+20000)*7+96000</f>
        <v>555359.9500000001</v>
      </c>
      <c r="D15" s="6">
        <f>C15/C11/7</f>
        <v>7.322166246519282</v>
      </c>
      <c r="E15" s="6">
        <f>C15/C11/7</f>
        <v>7.322166246519282</v>
      </c>
      <c r="F15" s="5" t="s">
        <v>26</v>
      </c>
    </row>
    <row r="16" spans="1:6" ht="12.75">
      <c r="A16" s="1">
        <v>2</v>
      </c>
      <c r="B16" s="1" t="s">
        <v>7</v>
      </c>
      <c r="C16" s="1">
        <f>4500*5*7+3500+6000</f>
        <v>167000</v>
      </c>
      <c r="D16" s="6">
        <f>C16/C12/7</f>
        <v>2.4463344534713047</v>
      </c>
      <c r="E16" s="6">
        <v>0</v>
      </c>
      <c r="F16" s="5"/>
    </row>
    <row r="17" spans="1:6" ht="12.75">
      <c r="A17" s="1">
        <v>3</v>
      </c>
      <c r="B17" s="1" t="s">
        <v>9</v>
      </c>
      <c r="C17" s="1">
        <f>4000*7</f>
        <v>28000</v>
      </c>
      <c r="D17" s="6">
        <f>C17/C12/7</f>
        <v>0.4101638604622546</v>
      </c>
      <c r="E17" s="6">
        <v>0</v>
      </c>
      <c r="F17" s="1"/>
    </row>
    <row r="18" spans="1:6" ht="51">
      <c r="A18" s="1">
        <v>4</v>
      </c>
      <c r="B18" s="5" t="s">
        <v>10</v>
      </c>
      <c r="C18" s="1">
        <f>(21480+20048+5000)*7</f>
        <v>325696</v>
      </c>
      <c r="D18" s="6">
        <f>C18/C11/7</f>
        <v>4.2941523922031895</v>
      </c>
      <c r="E18" s="6">
        <f>C18/C11/7</f>
        <v>4.2941523922031895</v>
      </c>
      <c r="F18" s="5" t="s">
        <v>27</v>
      </c>
    </row>
    <row r="19" spans="1:6" ht="25.5">
      <c r="A19" s="1">
        <v>5</v>
      </c>
      <c r="B19" s="5" t="s">
        <v>11</v>
      </c>
      <c r="C19" s="1">
        <f>(800+200)*7+40000</f>
        <v>47000</v>
      </c>
      <c r="D19" s="6">
        <f>E19</f>
        <v>0.6196734452788794</v>
      </c>
      <c r="E19" s="6">
        <f>C19/C11/7</f>
        <v>0.6196734452788794</v>
      </c>
      <c r="F19" s="1"/>
    </row>
    <row r="20" spans="1:6" ht="25.5">
      <c r="A20" s="1">
        <v>6</v>
      </c>
      <c r="B20" s="5" t="s">
        <v>12</v>
      </c>
      <c r="C20" s="1">
        <f>5*C11</f>
        <v>54176</v>
      </c>
      <c r="D20" s="6">
        <f>E20</f>
        <v>0.7142857142857143</v>
      </c>
      <c r="E20" s="6">
        <f>C20/7/C11</f>
        <v>0.7142857142857143</v>
      </c>
      <c r="F20" s="1"/>
    </row>
    <row r="21" spans="1:6" ht="12.75">
      <c r="A21" s="1">
        <v>7</v>
      </c>
      <c r="B21" s="5" t="s">
        <v>24</v>
      </c>
      <c r="C21" s="1">
        <f>(9752.2*D21+1083*1.05)*7</f>
        <v>72129.526</v>
      </c>
      <c r="D21" s="6">
        <v>0.94</v>
      </c>
      <c r="E21" s="6">
        <v>1.05</v>
      </c>
      <c r="F21" s="1"/>
    </row>
    <row r="22" spans="1:6" ht="12.75">
      <c r="A22" s="1">
        <v>8</v>
      </c>
      <c r="B22" s="1" t="s">
        <v>21</v>
      </c>
      <c r="C22" s="1">
        <f>20*122*7</f>
        <v>17080</v>
      </c>
      <c r="D22" s="6">
        <f>C22/C12/7</f>
        <v>0.25019995488197533</v>
      </c>
      <c r="E22" s="6"/>
      <c r="F22" s="1"/>
    </row>
    <row r="23" spans="1:7" ht="12.75">
      <c r="A23" s="1"/>
      <c r="B23" s="1" t="s">
        <v>13</v>
      </c>
      <c r="C23" s="10">
        <f>SUM(C15:C22)</f>
        <v>1266441.4760000003</v>
      </c>
      <c r="D23" s="10">
        <f>SUM(D15:D22)</f>
        <v>16.996976067102597</v>
      </c>
      <c r="E23" s="10">
        <f>SUM(E15:E22)</f>
        <v>14.000277798287065</v>
      </c>
      <c r="F23" s="1"/>
      <c r="G23" s="12"/>
    </row>
    <row r="24" spans="1:6" ht="12.75">
      <c r="A24" s="1"/>
      <c r="B24" s="9" t="s">
        <v>14</v>
      </c>
      <c r="C24" s="1"/>
      <c r="D24" s="6"/>
      <c r="E24" s="6"/>
      <c r="F24" s="1"/>
    </row>
    <row r="25" spans="1:7" ht="25.5">
      <c r="A25" s="1">
        <v>1</v>
      </c>
      <c r="B25" s="5" t="s">
        <v>15</v>
      </c>
      <c r="C25" s="6">
        <f>(9752.2*17+1083*14)*7</f>
        <v>1266645.8000000003</v>
      </c>
      <c r="D25" s="6"/>
      <c r="E25" s="6"/>
      <c r="F25" s="1"/>
      <c r="G25" s="8"/>
    </row>
    <row r="26" spans="1:6" ht="38.25">
      <c r="A26" s="1">
        <v>2</v>
      </c>
      <c r="B26" s="5" t="s">
        <v>16</v>
      </c>
      <c r="C26" s="6">
        <f>500*7+500*7</f>
        <v>7000</v>
      </c>
      <c r="D26" s="6"/>
      <c r="E26" s="6"/>
      <c r="F26" s="5" t="s">
        <v>20</v>
      </c>
    </row>
    <row r="27" spans="1:6" ht="12.75">
      <c r="A27" s="1"/>
      <c r="B27" s="2" t="s">
        <v>17</v>
      </c>
      <c r="C27" s="10">
        <f>SUM(C25:C26)</f>
        <v>1273645.8000000003</v>
      </c>
      <c r="D27" s="10"/>
      <c r="E27" s="6"/>
      <c r="F27" s="1"/>
    </row>
    <row r="28" spans="1:6" ht="12.75">
      <c r="A28" s="1"/>
      <c r="B28" s="1" t="s">
        <v>18</v>
      </c>
      <c r="C28" s="1">
        <f>C23</f>
        <v>1266441.4760000003</v>
      </c>
      <c r="D28" s="6"/>
      <c r="E28" s="6"/>
      <c r="F28" s="1"/>
    </row>
    <row r="29" spans="1:6" ht="25.5">
      <c r="A29" s="1"/>
      <c r="B29" s="7" t="s">
        <v>19</v>
      </c>
      <c r="C29" s="1">
        <v>96000</v>
      </c>
      <c r="D29" s="6"/>
      <c r="E29" s="1"/>
      <c r="F29" s="5"/>
    </row>
    <row r="30" spans="1:6" ht="38.25">
      <c r="A30" s="1"/>
      <c r="B30" s="13" t="s">
        <v>25</v>
      </c>
      <c r="C30" s="1">
        <v>50000</v>
      </c>
      <c r="D30" s="6"/>
      <c r="E30" s="1"/>
      <c r="F30" s="5"/>
    </row>
    <row r="31" spans="1:8" ht="12.75">
      <c r="A31" s="1"/>
      <c r="B31" s="1"/>
      <c r="C31" s="5"/>
      <c r="D31" s="5"/>
      <c r="E31" s="1"/>
      <c r="F31" s="6"/>
      <c r="G31" s="5"/>
      <c r="H31" s="8"/>
    </row>
    <row r="32" spans="1:8" ht="12.75">
      <c r="A32" s="17"/>
      <c r="B32" s="17"/>
      <c r="C32" s="18"/>
      <c r="D32" s="18"/>
      <c r="E32" s="17"/>
      <c r="F32" s="19"/>
      <c r="G32" s="18"/>
      <c r="H32" s="8"/>
    </row>
    <row r="33" spans="1:8" ht="12.75">
      <c r="A33" s="17"/>
      <c r="B33" s="20" t="s">
        <v>44</v>
      </c>
      <c r="C33" s="18" t="s">
        <v>46</v>
      </c>
      <c r="D33" s="16" t="s">
        <v>42</v>
      </c>
      <c r="E33" s="17"/>
      <c r="F33" s="19"/>
      <c r="G33" s="18"/>
      <c r="H33" s="8"/>
    </row>
    <row r="34" spans="1:8" ht="12.75">
      <c r="A34" s="17"/>
      <c r="B34" s="20" t="s">
        <v>45</v>
      </c>
      <c r="C34" s="18" t="s">
        <v>46</v>
      </c>
      <c r="D34" s="16" t="s">
        <v>43</v>
      </c>
      <c r="E34" s="17"/>
      <c r="F34" s="19"/>
      <c r="G34" s="18"/>
      <c r="H34" s="8"/>
    </row>
    <row r="35" spans="1:8" ht="12.75">
      <c r="A35" s="17"/>
      <c r="B35" s="20" t="s">
        <v>47</v>
      </c>
      <c r="C35" s="18" t="s">
        <v>46</v>
      </c>
      <c r="D35" s="16" t="s">
        <v>37</v>
      </c>
      <c r="E35" s="17"/>
      <c r="F35" s="19"/>
      <c r="G35" s="18"/>
      <c r="H35" s="8"/>
    </row>
    <row r="36" spans="1:8" ht="12.75">
      <c r="A36" s="17"/>
      <c r="B36" s="17"/>
      <c r="C36" s="18" t="s">
        <v>46</v>
      </c>
      <c r="D36" s="16" t="s">
        <v>36</v>
      </c>
      <c r="E36" s="17"/>
      <c r="F36" s="19"/>
      <c r="G36" s="18"/>
      <c r="H36" s="8"/>
    </row>
    <row r="37" spans="1:8" ht="12.75">
      <c r="A37" s="17"/>
      <c r="B37" s="17"/>
      <c r="C37" s="18" t="s">
        <v>46</v>
      </c>
      <c r="D37" s="16" t="s">
        <v>38</v>
      </c>
      <c r="E37" s="17"/>
      <c r="F37" s="19"/>
      <c r="G37" s="18"/>
      <c r="H37" s="8"/>
    </row>
    <row r="38" spans="1:8" ht="12.75">
      <c r="A38" s="17"/>
      <c r="B38" s="17"/>
      <c r="C38" s="18" t="s">
        <v>46</v>
      </c>
      <c r="D38" s="16" t="s">
        <v>39</v>
      </c>
      <c r="E38" s="17"/>
      <c r="F38" s="19"/>
      <c r="G38" s="18"/>
      <c r="H38" s="8"/>
    </row>
    <row r="39" spans="1:8" ht="12.75">
      <c r="A39" s="17"/>
      <c r="B39" s="17"/>
      <c r="C39" s="18" t="s">
        <v>46</v>
      </c>
      <c r="D39" s="16" t="s">
        <v>40</v>
      </c>
      <c r="E39" s="17"/>
      <c r="F39" s="19"/>
      <c r="G39" s="18"/>
      <c r="H39" s="8"/>
    </row>
    <row r="40" spans="3:4" ht="12.75">
      <c r="C40" s="18" t="s">
        <v>46</v>
      </c>
      <c r="D40" s="16" t="s">
        <v>41</v>
      </c>
    </row>
  </sheetData>
  <printOptions/>
  <pageMargins left="0.7874015748031497" right="0.7874015748031497" top="0.7874015748031497" bottom="0.7874015748031497" header="0.11811023622047245" footer="0.118110236220472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2015-06-01T03:33:55Z</cp:lastPrinted>
  <dcterms:created xsi:type="dcterms:W3CDTF">1996-10-08T23:32:33Z</dcterms:created>
  <dcterms:modified xsi:type="dcterms:W3CDTF">2015-06-01T03:34:16Z</dcterms:modified>
  <cp:category/>
  <cp:version/>
  <cp:contentType/>
  <cp:contentStatus/>
</cp:coreProperties>
</file>