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70" activeTab="0"/>
  </bookViews>
  <sheets>
    <sheet name="Лист1" sheetId="1" r:id="rId1"/>
  </sheets>
  <definedNames>
    <definedName name="_xlnm.Print_Area" localSheetId="0">'Лист1'!$A$1:$I$69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D44" authorId="0">
      <text>
        <r>
          <rPr>
            <b/>
            <sz val="8"/>
            <rFont val="Tahoma"/>
            <family val="2"/>
          </rPr>
          <t>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<sst xmlns="http://schemas.openxmlformats.org/spreadsheetml/2006/main" count="113" uniqueCount="103">
  <si>
    <t>№</t>
  </si>
  <si>
    <t>Статьи расходов</t>
  </si>
  <si>
    <t>Всего/мес.</t>
  </si>
  <si>
    <t>Всего/год</t>
  </si>
  <si>
    <t>Пояснения</t>
  </si>
  <si>
    <t>1.</t>
  </si>
  <si>
    <t>Техническое обслуживание</t>
  </si>
  <si>
    <t>1.1.</t>
  </si>
  <si>
    <t>1.2.</t>
  </si>
  <si>
    <t>1.3.</t>
  </si>
  <si>
    <t>1.4.</t>
  </si>
  <si>
    <t>Приобретение моющих средств</t>
  </si>
  <si>
    <t>Обслуживание ИТП, включая приборы учета</t>
  </si>
  <si>
    <t>Санитарная обработка</t>
  </si>
  <si>
    <t xml:space="preserve">Итого по разделу 1. </t>
  </si>
  <si>
    <t>2.</t>
  </si>
  <si>
    <t>2.1.</t>
  </si>
  <si>
    <t>2.2.</t>
  </si>
  <si>
    <t>2.3.</t>
  </si>
  <si>
    <t>2.4.</t>
  </si>
  <si>
    <t>2.5.</t>
  </si>
  <si>
    <t>3.</t>
  </si>
  <si>
    <t>4.</t>
  </si>
  <si>
    <t>Банковское обслуживание</t>
  </si>
  <si>
    <t>5.</t>
  </si>
  <si>
    <t>6.</t>
  </si>
  <si>
    <t>7.</t>
  </si>
  <si>
    <t>8.</t>
  </si>
  <si>
    <t>Итого по Разделам</t>
  </si>
  <si>
    <t>Жилые помещения, кв.м всего:</t>
  </si>
  <si>
    <t>Заработная плата</t>
  </si>
  <si>
    <t>Фонд оплаты труда работников ТСЖ</t>
  </si>
  <si>
    <t>Фонд оплаты труда работников ТСЖ (отпускные)</t>
  </si>
  <si>
    <t xml:space="preserve">Приобретение инструментов, уборочного инвентаря </t>
  </si>
  <si>
    <t>За кв.м.в месяц</t>
  </si>
  <si>
    <t xml:space="preserve">Договор на обслуживание тепловых счетчиков </t>
  </si>
  <si>
    <t>2.6.</t>
  </si>
  <si>
    <t>швабры веники метлы,перчатки,мешки для мусора,замки</t>
  </si>
  <si>
    <t>Приобретение электролампочек для МОП</t>
  </si>
  <si>
    <t>Из расчета 1 лампа на этаж на месяц</t>
  </si>
  <si>
    <t>2.7.</t>
  </si>
  <si>
    <t>2.8.</t>
  </si>
  <si>
    <t>2.11.</t>
  </si>
  <si>
    <t>Уборка и вывоз снега</t>
  </si>
  <si>
    <t>приобретение отравы для грызунов</t>
  </si>
  <si>
    <t xml:space="preserve">Итого по разделу 2 </t>
  </si>
  <si>
    <t>Покос травы (договор ГПХ с налогами)</t>
  </si>
  <si>
    <t>3.1.</t>
  </si>
  <si>
    <t>Приобетение бланков бух.отчетности</t>
  </si>
  <si>
    <t>3.2.</t>
  </si>
  <si>
    <t>Канцелярские товары</t>
  </si>
  <si>
    <t>Почтовые расходы</t>
  </si>
  <si>
    <t>3.3.</t>
  </si>
  <si>
    <t>Договор с Сибирьтелеком</t>
  </si>
  <si>
    <t>Услуги связи</t>
  </si>
  <si>
    <t>3.4.</t>
  </si>
  <si>
    <t>3.5.</t>
  </si>
  <si>
    <t>Обслуживание оргтехники</t>
  </si>
  <si>
    <t>3.6.</t>
  </si>
  <si>
    <t>Услуги типографии</t>
  </si>
  <si>
    <t>Изготовление бюллетений,  отчетов перед собственниками, повестки собраний, информация для голосования</t>
  </si>
  <si>
    <t>Ремонт детской площадки</t>
  </si>
  <si>
    <t>Озеленение придомовой территории</t>
  </si>
  <si>
    <t>Налог УСНО миним.1%</t>
  </si>
  <si>
    <t>Прочие</t>
  </si>
  <si>
    <t>Итого по Разделу</t>
  </si>
  <si>
    <t xml:space="preserve">Итого по Разделу 3. </t>
  </si>
  <si>
    <t>Ремонт жилья</t>
  </si>
  <si>
    <t>Ремонт крыши</t>
  </si>
  <si>
    <t>ДОХОДЫ</t>
  </si>
  <si>
    <t>Сброс воды со стояков</t>
  </si>
  <si>
    <t>Аренда тех.помещений</t>
  </si>
  <si>
    <t>ВСЕГО</t>
  </si>
  <si>
    <t>ИТОГО</t>
  </si>
  <si>
    <t>тариф за обслуживание жилья</t>
  </si>
  <si>
    <t>тариф на ремонт жилья</t>
  </si>
  <si>
    <t>2.9.</t>
  </si>
  <si>
    <t>2.10.</t>
  </si>
  <si>
    <t>Аттестация технического работника (по теплосистеме)</t>
  </si>
  <si>
    <t>Содержание управленческого персонала.</t>
  </si>
  <si>
    <t>дворник в зимний период- 8000, в летний- 6000, оплата за клумбы май-август 2000</t>
  </si>
  <si>
    <t>Налоги от ФОТ 34,2 %</t>
  </si>
  <si>
    <t>Увеличение налогов, согласно 212-ФЗ ст.58,ст.12 ч.2</t>
  </si>
  <si>
    <t>Налоги от ФОТ 34,2 %(отпускные)</t>
  </si>
  <si>
    <t>Приобретение сантехнических материалов (краны для постояной регулировки, канализационные трубы)</t>
  </si>
  <si>
    <t>Приобретение вентелей *80,*100 (подвал, ВНС)</t>
  </si>
  <si>
    <t>9.</t>
  </si>
  <si>
    <t>Услуги юриста (швы)</t>
  </si>
  <si>
    <t>Ремонт подъездов</t>
  </si>
  <si>
    <t>Частичное асфальтирование придомовой территории</t>
  </si>
  <si>
    <t>Ремонт ВНС</t>
  </si>
  <si>
    <t>Фактические</t>
  </si>
  <si>
    <t>затраты</t>
  </si>
  <si>
    <t>Прочие:</t>
  </si>
  <si>
    <t>9220,56 -утепление подвалов, утепление входной двери 4 подъезда; 7000 - изготовление ограды ООО Альянс Плюс; 8325,28 - замена и ремонт насоса фонтана; 1246,10 - краска(детсякая площадка, трубы, и т.п.)</t>
  </si>
  <si>
    <t>4800,00 - ВетНет(полностью); -4800,00 - НТС (должники); -6000,00 - Сибирь (должники + 5300,00  изготовление табличек); 5000,00 - Томтелеком</t>
  </si>
  <si>
    <t>«Промрегионбанк»счет открыт в 19.12.2006г. Остаток - 152719 руб. 61 коп.</t>
  </si>
  <si>
    <t>«РОСБАНК» счет открыт в 2003г. Остаток - 264207 руб. 48 коп. (в том числе налог  УСНО)</t>
  </si>
  <si>
    <t>Денежные средства на расчетных счетах на 01.01.2012:</t>
  </si>
  <si>
    <t xml:space="preserve">Отчет </t>
  </si>
  <si>
    <t>ТСЖ "МОКРУШИНСКОЕ" ЗА 2011ГОД</t>
  </si>
  <si>
    <t>С уважением, председатель ТСЖ "Мокрушинское"</t>
  </si>
  <si>
    <t>Информация для  членов ТСЖ, которые не приняли участие в собрании 23.03.2012. Копию можно получить в комнате правления.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</si>
</sst>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right" vertical="top" wrapText="1"/>
    </xf>
    <xf numFmtId="3" fontId="5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>
      <alignment horizontal="right" vertical="top"/>
    </xf>
    <xf numFmtId="16" fontId="5" fillId="0" borderId="18" xfId="0" applyNumberFormat="1" applyFont="1" applyFill="1" applyBorder="1" applyAlignment="1">
      <alignment horizontal="left" vertical="top" wrapText="1"/>
    </xf>
    <xf numFmtId="0" fontId="42" fillId="0" borderId="12" xfId="0" applyFont="1" applyBorder="1" applyAlignment="1">
      <alignment horizontal="center"/>
    </xf>
    <xf numFmtId="4" fontId="42" fillId="0" borderId="0" xfId="0" applyNumberFormat="1" applyFont="1" applyAlignment="1">
      <alignment/>
    </xf>
    <xf numFmtId="16" fontId="5" fillId="0" borderId="1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4" fillId="0" borderId="21" xfId="0" applyNumberFormat="1" applyFont="1" applyFill="1" applyBorder="1" applyAlignment="1">
      <alignment horizontal="right" vertical="top"/>
    </xf>
    <xf numFmtId="16" fontId="4" fillId="0" borderId="18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right" vertical="top"/>
    </xf>
    <xf numFmtId="2" fontId="4" fillId="0" borderId="17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/>
    </xf>
    <xf numFmtId="2" fontId="5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/>
    </xf>
    <xf numFmtId="2" fontId="4" fillId="0" borderId="15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/>
    </xf>
    <xf numFmtId="2" fontId="5" fillId="0" borderId="20" xfId="0" applyNumberFormat="1" applyFont="1" applyBorder="1" applyAlignment="1">
      <alignment horizontal="right" vertical="top"/>
    </xf>
    <xf numFmtId="2" fontId="4" fillId="0" borderId="2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2" fillId="0" borderId="23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42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/>
    </xf>
    <xf numFmtId="2" fontId="5" fillId="0" borderId="24" xfId="0" applyNumberFormat="1" applyFont="1" applyFill="1" applyBorder="1" applyAlignment="1">
      <alignment horizontal="right" vertical="top"/>
    </xf>
    <xf numFmtId="2" fontId="5" fillId="0" borderId="12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3" fontId="5" fillId="0" borderId="18" xfId="0" applyNumberFormat="1" applyFont="1" applyFill="1" applyBorder="1" applyAlignment="1">
      <alignment horizontal="right" vertical="top"/>
    </xf>
    <xf numFmtId="4" fontId="5" fillId="0" borderId="25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2" fontId="5" fillId="0" borderId="25" xfId="0" applyNumberFormat="1" applyFont="1" applyFill="1" applyBorder="1" applyAlignment="1">
      <alignment horizontal="right" vertical="top"/>
    </xf>
    <xf numFmtId="2" fontId="5" fillId="0" borderId="18" xfId="0" applyNumberFormat="1" applyFont="1" applyFill="1" applyBorder="1" applyAlignment="1">
      <alignment horizontal="right" vertical="top"/>
    </xf>
    <xf numFmtId="0" fontId="5" fillId="0" borderId="18" xfId="0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4" fontId="43" fillId="0" borderId="0" xfId="0" applyNumberFormat="1" applyFont="1" applyAlignment="1">
      <alignment horizontal="center"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2" fillId="0" borderId="18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2" fillId="0" borderId="25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75" zoomScaleSheetLayoutView="75" zoomScalePageLayoutView="0" workbookViewId="0" topLeftCell="A22">
      <selection activeCell="G59" sqref="G59"/>
    </sheetView>
  </sheetViews>
  <sheetFormatPr defaultColWidth="9.140625" defaultRowHeight="41.25" customHeight="1"/>
  <cols>
    <col min="1" max="1" width="5.140625" style="1" customWidth="1"/>
    <col min="2" max="2" width="58.8515625" style="1" customWidth="1"/>
    <col min="3" max="3" width="20.00390625" style="1" customWidth="1"/>
    <col min="4" max="4" width="21.28125" style="1" customWidth="1"/>
    <col min="5" max="5" width="24.00390625" style="1" customWidth="1"/>
    <col min="6" max="6" width="20.57421875" style="1" customWidth="1"/>
    <col min="7" max="7" width="61.140625" style="76" customWidth="1"/>
    <col min="8" max="8" width="11.421875" style="1" hidden="1" customWidth="1"/>
    <col min="9" max="9" width="10.57421875" style="2" hidden="1" customWidth="1"/>
    <col min="10" max="16384" width="9.140625" style="1" customWidth="1"/>
  </cols>
  <sheetData>
    <row r="1" spans="1:7" ht="23.25" customHeight="1">
      <c r="A1" s="110" t="s">
        <v>99</v>
      </c>
      <c r="B1" s="110"/>
      <c r="C1" s="110"/>
      <c r="D1" s="110"/>
      <c r="E1" s="110"/>
      <c r="F1" s="110"/>
      <c r="G1" s="110"/>
    </row>
    <row r="2" spans="1:7" ht="23.25" customHeight="1" thickBot="1">
      <c r="A2" s="108" t="s">
        <v>100</v>
      </c>
      <c r="B2" s="109"/>
      <c r="C2" s="109"/>
      <c r="D2" s="109"/>
      <c r="E2" s="109"/>
      <c r="F2" s="109"/>
      <c r="G2" s="109"/>
    </row>
    <row r="3" spans="1:7" ht="23.25" customHeight="1" thickBot="1">
      <c r="A3" s="3"/>
      <c r="B3" s="4" t="s">
        <v>29</v>
      </c>
      <c r="C3" s="5">
        <v>12462.45</v>
      </c>
      <c r="D3" s="3"/>
      <c r="E3" s="3"/>
      <c r="F3" s="3"/>
      <c r="G3" s="6"/>
    </row>
    <row r="4" spans="1:7" ht="23.25" customHeight="1">
      <c r="A4" s="7" t="s">
        <v>0</v>
      </c>
      <c r="B4" s="8" t="s">
        <v>1</v>
      </c>
      <c r="C4" s="7" t="s">
        <v>2</v>
      </c>
      <c r="D4" s="7" t="s">
        <v>3</v>
      </c>
      <c r="E4" s="7"/>
      <c r="F4" s="7" t="s">
        <v>91</v>
      </c>
      <c r="G4" s="7" t="s">
        <v>4</v>
      </c>
    </row>
    <row r="5" spans="1:7" ht="23.25" customHeight="1" thickBot="1">
      <c r="A5" s="9"/>
      <c r="B5" s="10"/>
      <c r="C5" s="9"/>
      <c r="D5" s="9"/>
      <c r="E5" s="9" t="s">
        <v>34</v>
      </c>
      <c r="F5" s="9" t="s">
        <v>92</v>
      </c>
      <c r="G5" s="9"/>
    </row>
    <row r="6" spans="1:7" ht="23.25" customHeight="1">
      <c r="A6" s="11" t="s">
        <v>5</v>
      </c>
      <c r="B6" s="12" t="s">
        <v>30</v>
      </c>
      <c r="C6" s="13"/>
      <c r="D6" s="14"/>
      <c r="E6" s="15"/>
      <c r="F6" s="15"/>
      <c r="G6" s="16" t="s">
        <v>80</v>
      </c>
    </row>
    <row r="7" spans="1:7" ht="23.25" customHeight="1" thickBot="1">
      <c r="A7" s="17" t="s">
        <v>7</v>
      </c>
      <c r="B7" s="18" t="s">
        <v>31</v>
      </c>
      <c r="C7" s="19">
        <v>59196</v>
      </c>
      <c r="D7" s="20">
        <f>C7*12</f>
        <v>710352</v>
      </c>
      <c r="E7" s="20"/>
      <c r="F7" s="21">
        <v>709355.17</v>
      </c>
      <c r="G7" s="16" t="s">
        <v>82</v>
      </c>
    </row>
    <row r="8" spans="1:8" ht="23.25" customHeight="1">
      <c r="A8" s="22" t="s">
        <v>8</v>
      </c>
      <c r="B8" s="18" t="s">
        <v>81</v>
      </c>
      <c r="C8" s="19">
        <f>C7*0.342</f>
        <v>20245.032000000003</v>
      </c>
      <c r="D8" s="20">
        <f>C8*12</f>
        <v>242940.38400000002</v>
      </c>
      <c r="E8" s="20"/>
      <c r="F8" s="21">
        <v>243779.37</v>
      </c>
      <c r="G8" s="23"/>
      <c r="H8" s="24"/>
    </row>
    <row r="9" spans="1:8" ht="23.25" customHeight="1">
      <c r="A9" s="22" t="s">
        <v>9</v>
      </c>
      <c r="B9" s="18" t="s">
        <v>32</v>
      </c>
      <c r="C9" s="19">
        <f>D9/12</f>
        <v>4933</v>
      </c>
      <c r="D9" s="20">
        <v>59196</v>
      </c>
      <c r="E9" s="20"/>
      <c r="F9" s="21">
        <v>64011.16</v>
      </c>
      <c r="G9" s="16"/>
      <c r="H9" s="24"/>
    </row>
    <row r="10" spans="1:7" ht="23.25" customHeight="1" thickBot="1">
      <c r="A10" s="22" t="s">
        <v>10</v>
      </c>
      <c r="B10" s="18" t="s">
        <v>83</v>
      </c>
      <c r="C10" s="19">
        <f>C9*0.342</f>
        <v>1687.0860000000002</v>
      </c>
      <c r="D10" s="20">
        <f>D9*0.342</f>
        <v>20245.032000000003</v>
      </c>
      <c r="E10" s="20"/>
      <c r="F10" s="21">
        <v>21891.81</v>
      </c>
      <c r="G10" s="16"/>
    </row>
    <row r="11" spans="1:7" ht="23.25" customHeight="1" thickBot="1">
      <c r="A11" s="25"/>
      <c r="B11" s="26" t="s">
        <v>14</v>
      </c>
      <c r="C11" s="27">
        <f>SUM(C7:C10)</f>
        <v>86061.118</v>
      </c>
      <c r="D11" s="28">
        <f>SUM(D7:D10)</f>
        <v>1032733.4160000001</v>
      </c>
      <c r="E11" s="29">
        <f>D11/12/C3</f>
        <v>6.905633964429145</v>
      </c>
      <c r="F11" s="30">
        <f>1042487.51-3450</f>
        <v>1039037.51</v>
      </c>
      <c r="G11" s="16"/>
    </row>
    <row r="12" spans="1:7" ht="23.25" customHeight="1" thickBot="1">
      <c r="A12" s="31" t="s">
        <v>15</v>
      </c>
      <c r="B12" s="32" t="s">
        <v>6</v>
      </c>
      <c r="C12" s="19"/>
      <c r="D12" s="20"/>
      <c r="E12" s="20"/>
      <c r="F12" s="20"/>
      <c r="G12" s="33"/>
    </row>
    <row r="13" spans="1:7" ht="23.25" customHeight="1">
      <c r="A13" s="22" t="s">
        <v>16</v>
      </c>
      <c r="B13" s="18" t="s">
        <v>78</v>
      </c>
      <c r="C13" s="19">
        <f>D13/12</f>
        <v>250</v>
      </c>
      <c r="D13" s="20">
        <v>3000</v>
      </c>
      <c r="E13" s="21">
        <f>D13/12/C3</f>
        <v>0.020060261024116444</v>
      </c>
      <c r="F13" s="21">
        <v>2536.69</v>
      </c>
      <c r="G13" s="16"/>
    </row>
    <row r="14" spans="1:7" ht="23.25" customHeight="1">
      <c r="A14" s="17" t="s">
        <v>17</v>
      </c>
      <c r="B14" s="18" t="s">
        <v>33</v>
      </c>
      <c r="C14" s="19">
        <f>D14/12</f>
        <v>500</v>
      </c>
      <c r="D14" s="20">
        <f>4000+500+1500</f>
        <v>6000</v>
      </c>
      <c r="E14" s="21">
        <f>C14/C3</f>
        <v>0.04012052204823289</v>
      </c>
      <c r="F14" s="21">
        <v>4805.36</v>
      </c>
      <c r="G14" s="16" t="s">
        <v>37</v>
      </c>
    </row>
    <row r="15" spans="1:7" ht="23.25" customHeight="1">
      <c r="A15" s="17" t="s">
        <v>18</v>
      </c>
      <c r="B15" s="18"/>
      <c r="C15" s="19"/>
      <c r="D15" s="20"/>
      <c r="E15" s="21"/>
      <c r="F15" s="21"/>
      <c r="G15" s="16"/>
    </row>
    <row r="16" spans="1:7" ht="23.25" customHeight="1">
      <c r="A16" s="17" t="s">
        <v>19</v>
      </c>
      <c r="B16" s="18" t="s">
        <v>11</v>
      </c>
      <c r="C16" s="19">
        <v>200</v>
      </c>
      <c r="D16" s="20">
        <f>C16*12</f>
        <v>2400</v>
      </c>
      <c r="E16" s="21">
        <f>C16/C3</f>
        <v>0.016048208819293155</v>
      </c>
      <c r="F16" s="21">
        <v>21</v>
      </c>
      <c r="G16" s="16"/>
    </row>
    <row r="17" spans="1:7" ht="23.25" customHeight="1">
      <c r="A17" s="17" t="s">
        <v>20</v>
      </c>
      <c r="B17" s="18"/>
      <c r="C17" s="19"/>
      <c r="D17" s="20"/>
      <c r="E17" s="21"/>
      <c r="F17" s="21"/>
      <c r="G17" s="16"/>
    </row>
    <row r="18" spans="1:7" ht="23.25" customHeight="1">
      <c r="A18" s="17" t="s">
        <v>36</v>
      </c>
      <c r="B18" s="18" t="s">
        <v>12</v>
      </c>
      <c r="C18" s="19">
        <v>1500</v>
      </c>
      <c r="D18" s="20">
        <f>C18*12</f>
        <v>18000</v>
      </c>
      <c r="E18" s="21">
        <f>C18/C3</f>
        <v>0.12036156614469867</v>
      </c>
      <c r="F18" s="21">
        <v>18000</v>
      </c>
      <c r="G18" s="16" t="s">
        <v>35</v>
      </c>
    </row>
    <row r="19" spans="1:7" ht="23.25" customHeight="1">
      <c r="A19" s="22" t="s">
        <v>40</v>
      </c>
      <c r="B19" s="18" t="s">
        <v>38</v>
      </c>
      <c r="C19" s="19">
        <v>300</v>
      </c>
      <c r="D19" s="20">
        <f>C19*12</f>
        <v>3600</v>
      </c>
      <c r="E19" s="21">
        <f>C19/C3</f>
        <v>0.024072313228939733</v>
      </c>
      <c r="F19" s="21">
        <v>1049.1</v>
      </c>
      <c r="G19" s="16" t="s">
        <v>39</v>
      </c>
    </row>
    <row r="20" spans="1:7" ht="23.25" customHeight="1">
      <c r="A20" s="17" t="s">
        <v>41</v>
      </c>
      <c r="B20" s="18" t="s">
        <v>43</v>
      </c>
      <c r="C20" s="19">
        <f>D20/12</f>
        <v>3333.3333333333335</v>
      </c>
      <c r="D20" s="20">
        <v>40000</v>
      </c>
      <c r="E20" s="34">
        <f>D20/C3/12</f>
        <v>0.26747014698821925</v>
      </c>
      <c r="F20" s="34">
        <v>6500</v>
      </c>
      <c r="G20" s="16"/>
    </row>
    <row r="21" spans="1:7" ht="23.25" customHeight="1">
      <c r="A21" s="17" t="s">
        <v>76</v>
      </c>
      <c r="B21" s="18" t="s">
        <v>46</v>
      </c>
      <c r="C21" s="19">
        <f>D21/12</f>
        <v>328.3333333333333</v>
      </c>
      <c r="D21" s="20">
        <v>3940</v>
      </c>
      <c r="E21" s="34">
        <f>C21/C3</f>
        <v>0.026345809478339595</v>
      </c>
      <c r="F21" s="34">
        <v>3750</v>
      </c>
      <c r="G21" s="16"/>
    </row>
    <row r="22" spans="1:7" ht="23.25" customHeight="1">
      <c r="A22" s="22" t="s">
        <v>77</v>
      </c>
      <c r="B22" s="18" t="s">
        <v>13</v>
      </c>
      <c r="C22" s="19">
        <f>D22/12</f>
        <v>83.33333333333333</v>
      </c>
      <c r="D22" s="20">
        <v>1000</v>
      </c>
      <c r="E22" s="34">
        <f>D22/12/C3</f>
        <v>0.006686753674705481</v>
      </c>
      <c r="F22" s="34">
        <v>3450</v>
      </c>
      <c r="G22" s="16" t="s">
        <v>44</v>
      </c>
    </row>
    <row r="23" spans="1:7" ht="23.25" customHeight="1">
      <c r="A23" s="22" t="s">
        <v>42</v>
      </c>
      <c r="B23" s="18" t="s">
        <v>54</v>
      </c>
      <c r="C23" s="19">
        <v>300</v>
      </c>
      <c r="D23" s="20">
        <f>C23*12</f>
        <v>3600</v>
      </c>
      <c r="E23" s="34">
        <f>C23/C3</f>
        <v>0.024072313228939733</v>
      </c>
      <c r="F23" s="34">
        <v>3000</v>
      </c>
      <c r="G23" s="16" t="s">
        <v>53</v>
      </c>
    </row>
    <row r="24" spans="1:7" ht="23.25" customHeight="1">
      <c r="A24" s="17"/>
      <c r="B24" s="18"/>
      <c r="C24" s="19"/>
      <c r="D24" s="20"/>
      <c r="E24" s="34"/>
      <c r="F24" s="34"/>
      <c r="G24" s="16"/>
    </row>
    <row r="25" spans="1:7" ht="23.25" customHeight="1">
      <c r="A25" s="17"/>
      <c r="B25" s="18"/>
      <c r="C25" s="19"/>
      <c r="D25" s="20"/>
      <c r="E25" s="34"/>
      <c r="F25" s="34"/>
      <c r="G25" s="16"/>
    </row>
    <row r="26" spans="1:7" ht="23.25" customHeight="1" thickBot="1">
      <c r="A26" s="17"/>
      <c r="B26" s="32" t="s">
        <v>45</v>
      </c>
      <c r="C26" s="35">
        <f>SUM(C13:C25)</f>
        <v>6795</v>
      </c>
      <c r="D26" s="36">
        <f>SUM(D13:D25)</f>
        <v>81540</v>
      </c>
      <c r="E26" s="37"/>
      <c r="F26" s="37">
        <f>SUM(F13:F23)</f>
        <v>43112.149999999994</v>
      </c>
      <c r="G26" s="38">
        <f>D26-F26</f>
        <v>38427.850000000006</v>
      </c>
    </row>
    <row r="27" spans="1:7" ht="23.25" customHeight="1">
      <c r="A27" s="11" t="s">
        <v>21</v>
      </c>
      <c r="B27" s="39" t="s">
        <v>79</v>
      </c>
      <c r="C27" s="40"/>
      <c r="D27" s="41"/>
      <c r="E27" s="42"/>
      <c r="F27" s="42"/>
      <c r="G27" s="43"/>
    </row>
    <row r="28" spans="1:7" ht="23.25" customHeight="1">
      <c r="A28" s="17" t="s">
        <v>47</v>
      </c>
      <c r="B28" s="44" t="s">
        <v>50</v>
      </c>
      <c r="C28" s="19">
        <v>300</v>
      </c>
      <c r="D28" s="20">
        <v>3600</v>
      </c>
      <c r="E28" s="34">
        <f>C28/C3</f>
        <v>0.024072313228939733</v>
      </c>
      <c r="F28" s="34">
        <v>470.4</v>
      </c>
      <c r="G28" s="45"/>
    </row>
    <row r="29" spans="1:7" ht="23.25" customHeight="1">
      <c r="A29" s="17" t="s">
        <v>49</v>
      </c>
      <c r="B29" s="18" t="s">
        <v>48</v>
      </c>
      <c r="C29" s="19">
        <f>D29/12</f>
        <v>100</v>
      </c>
      <c r="D29" s="20">
        <v>1200</v>
      </c>
      <c r="E29" s="34">
        <f>C29/C3</f>
        <v>0.008024104409646578</v>
      </c>
      <c r="F29" s="34">
        <v>0</v>
      </c>
      <c r="G29" s="45"/>
    </row>
    <row r="30" spans="1:7" ht="23.25" customHeight="1">
      <c r="A30" s="17" t="s">
        <v>52</v>
      </c>
      <c r="B30" s="18" t="s">
        <v>51</v>
      </c>
      <c r="C30" s="19">
        <v>50</v>
      </c>
      <c r="D30" s="20">
        <v>600</v>
      </c>
      <c r="E30" s="34">
        <f>C30/C3</f>
        <v>0.004012052204823289</v>
      </c>
      <c r="F30" s="34">
        <v>233</v>
      </c>
      <c r="G30" s="45"/>
    </row>
    <row r="31" spans="1:7" ht="23.25" customHeight="1">
      <c r="A31" s="17" t="s">
        <v>55</v>
      </c>
      <c r="B31" s="44"/>
      <c r="C31" s="19"/>
      <c r="D31" s="20"/>
      <c r="E31" s="34"/>
      <c r="F31" s="34"/>
      <c r="G31" s="45"/>
    </row>
    <row r="32" spans="1:7" ht="23.25" customHeight="1">
      <c r="A32" s="17" t="s">
        <v>56</v>
      </c>
      <c r="B32" s="44" t="s">
        <v>57</v>
      </c>
      <c r="C32" s="19">
        <f>D32/12</f>
        <v>333.3333333333333</v>
      </c>
      <c r="D32" s="20">
        <v>4000</v>
      </c>
      <c r="E32" s="34">
        <f>D32/12/C3</f>
        <v>0.026747014698821923</v>
      </c>
      <c r="F32" s="34">
        <v>0</v>
      </c>
      <c r="G32" s="45"/>
    </row>
    <row r="33" spans="1:7" ht="23.25" customHeight="1">
      <c r="A33" s="17" t="s">
        <v>58</v>
      </c>
      <c r="B33" s="44" t="s">
        <v>59</v>
      </c>
      <c r="C33" s="19">
        <f>D33/12</f>
        <v>166.66666666666666</v>
      </c>
      <c r="D33" s="20">
        <v>2000</v>
      </c>
      <c r="E33" s="34">
        <f>C33/C3</f>
        <v>0.013373507349410962</v>
      </c>
      <c r="F33" s="34">
        <v>1266</v>
      </c>
      <c r="G33" s="45" t="s">
        <v>60</v>
      </c>
    </row>
    <row r="34" spans="1:7" ht="23.25" customHeight="1" thickBot="1">
      <c r="A34" s="46"/>
      <c r="B34" s="47" t="s">
        <v>66</v>
      </c>
      <c r="C34" s="48">
        <f>SUM(C28:C33)</f>
        <v>949.9999999999999</v>
      </c>
      <c r="D34" s="49">
        <f>SUM(D28:D33)</f>
        <v>11400</v>
      </c>
      <c r="E34" s="50"/>
      <c r="F34" s="50">
        <f>SUM(F27:F33)</f>
        <v>1969.4</v>
      </c>
      <c r="G34" s="51">
        <f>D34-F34</f>
        <v>9430.6</v>
      </c>
    </row>
    <row r="35" spans="1:7" ht="23.25" customHeight="1">
      <c r="A35" s="52" t="s">
        <v>22</v>
      </c>
      <c r="B35" s="53"/>
      <c r="C35" s="19"/>
      <c r="D35" s="20"/>
      <c r="E35" s="34"/>
      <c r="F35" s="34"/>
      <c r="G35" s="45"/>
    </row>
    <row r="36" spans="1:7" ht="23.25" customHeight="1">
      <c r="A36" s="52" t="s">
        <v>24</v>
      </c>
      <c r="B36" s="53" t="s">
        <v>23</v>
      </c>
      <c r="C36" s="19">
        <v>1000</v>
      </c>
      <c r="D36" s="20">
        <v>12000</v>
      </c>
      <c r="E36" s="34">
        <f>C36/C3</f>
        <v>0.08024104409646578</v>
      </c>
      <c r="F36" s="34">
        <v>14566</v>
      </c>
      <c r="G36" s="45"/>
    </row>
    <row r="37" spans="1:7" ht="23.25" customHeight="1">
      <c r="A37" s="52" t="s">
        <v>25</v>
      </c>
      <c r="B37" s="53" t="s">
        <v>62</v>
      </c>
      <c r="C37" s="19">
        <f>D37/12</f>
        <v>166.66666666666666</v>
      </c>
      <c r="D37" s="20">
        <v>2000</v>
      </c>
      <c r="E37" s="34">
        <f>C37/C3</f>
        <v>0.013373507349410962</v>
      </c>
      <c r="F37" s="34">
        <v>2782.9</v>
      </c>
      <c r="G37" s="45"/>
    </row>
    <row r="38" spans="1:7" ht="23.25" customHeight="1">
      <c r="A38" s="52" t="s">
        <v>26</v>
      </c>
      <c r="B38" s="53" t="s">
        <v>63</v>
      </c>
      <c r="C38" s="19">
        <f>D38/12</f>
        <v>5000</v>
      </c>
      <c r="D38" s="20">
        <v>60000</v>
      </c>
      <c r="E38" s="34">
        <f>C38/C3</f>
        <v>0.4012052204823289</v>
      </c>
      <c r="F38" s="34">
        <v>60185</v>
      </c>
      <c r="G38" s="45"/>
    </row>
    <row r="39" spans="1:7" ht="23.25" customHeight="1">
      <c r="A39" s="52" t="s">
        <v>27</v>
      </c>
      <c r="B39" s="53" t="s">
        <v>64</v>
      </c>
      <c r="C39" s="19">
        <f>D39/12</f>
        <v>416.6666666666667</v>
      </c>
      <c r="D39" s="20">
        <v>5000</v>
      </c>
      <c r="E39" s="34">
        <f>C39/C3</f>
        <v>0.033433768373527406</v>
      </c>
      <c r="F39" s="34">
        <v>0</v>
      </c>
      <c r="G39" s="45"/>
    </row>
    <row r="40" spans="1:7" ht="23.25" customHeight="1">
      <c r="A40" s="54" t="s">
        <v>86</v>
      </c>
      <c r="B40" s="55" t="s">
        <v>87</v>
      </c>
      <c r="C40" s="19">
        <f>D40/12</f>
        <v>4166.666666666667</v>
      </c>
      <c r="D40" s="56">
        <v>50000</v>
      </c>
      <c r="E40" s="34">
        <f>C40/C3</f>
        <v>0.3343376837352741</v>
      </c>
      <c r="F40" s="34">
        <v>0</v>
      </c>
      <c r="G40" s="57"/>
    </row>
    <row r="41" spans="1:7" ht="23.25" customHeight="1" thickBot="1">
      <c r="A41" s="54"/>
      <c r="B41" s="55"/>
      <c r="C41" s="58"/>
      <c r="D41" s="56"/>
      <c r="E41" s="59"/>
      <c r="F41" s="59"/>
      <c r="G41" s="57"/>
    </row>
    <row r="42" spans="1:7" ht="23.25" customHeight="1" thickBot="1">
      <c r="A42" s="60"/>
      <c r="B42" s="60" t="s">
        <v>65</v>
      </c>
      <c r="C42" s="61">
        <f>SUM(C35:C41)</f>
        <v>10750</v>
      </c>
      <c r="D42" s="62">
        <f>SUM(D35:D41)</f>
        <v>129000</v>
      </c>
      <c r="E42" s="63"/>
      <c r="F42" s="64">
        <f>SUM(F36:F41)</f>
        <v>77533.9</v>
      </c>
      <c r="G42" s="65">
        <f>D42-F42</f>
        <v>51466.100000000006</v>
      </c>
    </row>
    <row r="43" spans="1:7" ht="23.25" customHeight="1" thickBot="1">
      <c r="A43" s="66"/>
      <c r="B43" s="67" t="s">
        <v>28</v>
      </c>
      <c r="C43" s="68">
        <f>C42+C34+C26+C11</f>
        <v>104556.118</v>
      </c>
      <c r="D43" s="69">
        <f>D42+D34+D26+D11</f>
        <v>1254673.4160000002</v>
      </c>
      <c r="E43" s="70"/>
      <c r="F43" s="70">
        <f>F11+F26+F34+F42</f>
        <v>1161652.9599999997</v>
      </c>
      <c r="G43" s="71">
        <f>D43-F43</f>
        <v>93020.45600000047</v>
      </c>
    </row>
    <row r="44" spans="3:6" ht="23.25" customHeight="1" thickBot="1">
      <c r="C44" s="72">
        <f>C43/C3</f>
        <v>8.38969207499328</v>
      </c>
      <c r="D44" s="73" t="s">
        <v>74</v>
      </c>
      <c r="E44" s="74"/>
      <c r="F44" s="75"/>
    </row>
    <row r="45" spans="1:6" ht="23.25" customHeight="1" thickBot="1">
      <c r="A45" s="3"/>
      <c r="B45" s="77" t="s">
        <v>67</v>
      </c>
      <c r="C45" s="3"/>
      <c r="D45" s="3"/>
      <c r="E45" s="3"/>
      <c r="F45" s="3"/>
    </row>
    <row r="46" spans="1:8" ht="23.25" customHeight="1">
      <c r="A46" s="78" t="s">
        <v>5</v>
      </c>
      <c r="B46" s="79" t="s">
        <v>61</v>
      </c>
      <c r="C46" s="80">
        <f aca="true" t="shared" si="0" ref="C46:C53">D46/12</f>
        <v>416.6666666666667</v>
      </c>
      <c r="D46" s="81">
        <v>5000</v>
      </c>
      <c r="E46" s="82">
        <f>C46/C3</f>
        <v>0.033433768373527406</v>
      </c>
      <c r="F46" s="83">
        <v>0</v>
      </c>
      <c r="G46" s="84" t="s">
        <v>93</v>
      </c>
      <c r="H46" s="85"/>
    </row>
    <row r="47" spans="1:8" ht="23.25" customHeight="1">
      <c r="A47" s="22" t="s">
        <v>15</v>
      </c>
      <c r="B47" s="17" t="s">
        <v>84</v>
      </c>
      <c r="C47" s="19">
        <f t="shared" si="0"/>
        <v>3750</v>
      </c>
      <c r="D47" s="86">
        <v>45000</v>
      </c>
      <c r="E47" s="87">
        <f>D47/12/C3</f>
        <v>0.30090391536174665</v>
      </c>
      <c r="F47" s="88">
        <v>0</v>
      </c>
      <c r="G47" s="111" t="s">
        <v>94</v>
      </c>
      <c r="H47" s="85"/>
    </row>
    <row r="48" spans="1:8" ht="23.25" customHeight="1">
      <c r="A48" s="22"/>
      <c r="B48" s="17" t="s">
        <v>90</v>
      </c>
      <c r="C48" s="19">
        <f t="shared" si="0"/>
        <v>1250</v>
      </c>
      <c r="D48" s="86">
        <v>15000</v>
      </c>
      <c r="E48" s="87">
        <f>D48/12/C3</f>
        <v>0.10030130512058222</v>
      </c>
      <c r="F48" s="88">
        <v>0</v>
      </c>
      <c r="G48" s="111"/>
      <c r="H48" s="85"/>
    </row>
    <row r="49" spans="1:8" ht="23.25" customHeight="1">
      <c r="A49" s="17" t="s">
        <v>21</v>
      </c>
      <c r="B49" s="17" t="s">
        <v>85</v>
      </c>
      <c r="C49" s="19">
        <f t="shared" si="0"/>
        <v>833.3333333333334</v>
      </c>
      <c r="D49" s="86">
        <v>10000</v>
      </c>
      <c r="E49" s="89">
        <f>D49/12/C3</f>
        <v>0.06686753674705481</v>
      </c>
      <c r="F49" s="90">
        <v>0</v>
      </c>
      <c r="G49" s="111"/>
      <c r="H49" s="85"/>
    </row>
    <row r="50" spans="1:7" ht="23.25" customHeight="1">
      <c r="A50" s="91" t="s">
        <v>22</v>
      </c>
      <c r="B50" s="91" t="s">
        <v>68</v>
      </c>
      <c r="C50" s="92">
        <f t="shared" si="0"/>
        <v>8333.333333333334</v>
      </c>
      <c r="D50" s="91">
        <v>100000</v>
      </c>
      <c r="E50" s="93">
        <f>C50/C3</f>
        <v>0.6686753674705482</v>
      </c>
      <c r="F50" s="94">
        <v>0</v>
      </c>
      <c r="G50" s="111"/>
    </row>
    <row r="51" spans="1:7" ht="23.25" customHeight="1">
      <c r="A51" s="91" t="s">
        <v>24</v>
      </c>
      <c r="B51" s="91" t="s">
        <v>89</v>
      </c>
      <c r="C51" s="92">
        <f t="shared" si="0"/>
        <v>5000</v>
      </c>
      <c r="D51" s="91">
        <v>60000</v>
      </c>
      <c r="E51" s="93">
        <f>C51/C3</f>
        <v>0.4012052204823289</v>
      </c>
      <c r="F51" s="94">
        <v>0</v>
      </c>
      <c r="G51" s="111"/>
    </row>
    <row r="52" spans="1:7" ht="23.25" customHeight="1">
      <c r="A52" s="91" t="s">
        <v>25</v>
      </c>
      <c r="B52" s="91" t="s">
        <v>88</v>
      </c>
      <c r="C52" s="92">
        <f t="shared" si="0"/>
        <v>8333.333333333334</v>
      </c>
      <c r="D52" s="91">
        <v>100000</v>
      </c>
      <c r="E52" s="93">
        <f>C52/C3</f>
        <v>0.6686753674705482</v>
      </c>
      <c r="F52" s="94">
        <v>131950</v>
      </c>
      <c r="G52" s="111"/>
    </row>
    <row r="53" spans="1:7" ht="23.25" customHeight="1">
      <c r="A53" s="91" t="s">
        <v>26</v>
      </c>
      <c r="B53" s="91" t="s">
        <v>64</v>
      </c>
      <c r="C53" s="92">
        <f t="shared" si="0"/>
        <v>2500</v>
      </c>
      <c r="D53" s="91">
        <v>30000</v>
      </c>
      <c r="E53" s="93">
        <f>C53/C3</f>
        <v>0.20060261024116444</v>
      </c>
      <c r="F53" s="94">
        <v>25791.94</v>
      </c>
      <c r="G53" s="111"/>
    </row>
    <row r="54" spans="1:7" ht="23.25" customHeight="1" thickBot="1">
      <c r="A54" s="95"/>
      <c r="B54" s="91"/>
      <c r="C54" s="91"/>
      <c r="D54" s="91"/>
      <c r="E54" s="96"/>
      <c r="F54" s="91"/>
      <c r="G54" s="111"/>
    </row>
    <row r="55" spans="1:7" ht="23.25" customHeight="1" thickBot="1">
      <c r="A55" s="3"/>
      <c r="B55" s="97" t="s">
        <v>73</v>
      </c>
      <c r="C55" s="98">
        <f>SUM(C46:C54)</f>
        <v>30416.66666666667</v>
      </c>
      <c r="D55" s="98">
        <f>SUM(D46:D54)</f>
        <v>365000</v>
      </c>
      <c r="E55" s="99">
        <f>SUM(E46:E54)</f>
        <v>2.440665091267501</v>
      </c>
      <c r="F55" s="100">
        <f>SUM(F46:F54)</f>
        <v>157741.94</v>
      </c>
      <c r="G55" s="112"/>
    </row>
    <row r="56" spans="1:7" ht="23.25" customHeight="1" thickBot="1">
      <c r="A56" s="3"/>
      <c r="B56" s="3"/>
      <c r="C56" s="3"/>
      <c r="D56" s="3"/>
      <c r="E56" s="3"/>
      <c r="F56" s="3"/>
      <c r="G56" s="101">
        <f>D55-F55</f>
        <v>207258.06</v>
      </c>
    </row>
    <row r="57" spans="1:6" ht="23.25" customHeight="1" thickBot="1">
      <c r="A57" s="3"/>
      <c r="B57" s="3"/>
      <c r="C57" s="72">
        <v>2.44</v>
      </c>
      <c r="D57" s="102" t="s">
        <v>75</v>
      </c>
      <c r="E57" s="103"/>
      <c r="F57" s="104"/>
    </row>
    <row r="58" spans="1:6" ht="23.25" customHeight="1">
      <c r="A58" s="3"/>
      <c r="B58" s="3"/>
      <c r="C58" s="3"/>
      <c r="D58" s="3"/>
      <c r="E58" s="3"/>
      <c r="F58" s="3"/>
    </row>
    <row r="59" spans="1:6" ht="23.25" customHeight="1" thickBot="1">
      <c r="A59" s="3"/>
      <c r="B59" s="77" t="s">
        <v>69</v>
      </c>
      <c r="C59" s="3"/>
      <c r="D59" s="3"/>
      <c r="E59" s="3"/>
      <c r="F59" s="3"/>
    </row>
    <row r="60" spans="1:7" ht="23.25" customHeight="1">
      <c r="A60" s="78" t="s">
        <v>5</v>
      </c>
      <c r="B60" s="79" t="s">
        <v>70</v>
      </c>
      <c r="C60" s="80">
        <v>3000</v>
      </c>
      <c r="D60" s="81"/>
      <c r="E60" s="113" t="s">
        <v>95</v>
      </c>
      <c r="F60" s="114"/>
      <c r="G60" s="115"/>
    </row>
    <row r="61" spans="1:7" ht="23.25" customHeight="1">
      <c r="A61" s="22" t="s">
        <v>15</v>
      </c>
      <c r="B61" s="17" t="s">
        <v>71</v>
      </c>
      <c r="C61" s="19">
        <v>14400</v>
      </c>
      <c r="D61" s="86">
        <v>9800</v>
      </c>
      <c r="E61" s="116"/>
      <c r="F61" s="117"/>
      <c r="G61" s="118"/>
    </row>
    <row r="62" spans="1:7" ht="23.25" customHeight="1" thickBot="1">
      <c r="A62" s="95"/>
      <c r="B62" s="95"/>
      <c r="C62" s="95"/>
      <c r="D62" s="95"/>
      <c r="E62" s="119"/>
      <c r="F62" s="120"/>
      <c r="G62" s="121"/>
    </row>
    <row r="63" spans="1:4" ht="23.25" customHeight="1">
      <c r="A63" s="3"/>
      <c r="B63" s="3" t="s">
        <v>72</v>
      </c>
      <c r="C63" s="105">
        <f>SUM(C60:C62)</f>
        <v>17400</v>
      </c>
      <c r="D63" s="106">
        <f>SUM(D61:D62)</f>
        <v>9800</v>
      </c>
    </row>
    <row r="64" ht="23.25" customHeight="1"/>
    <row r="65" spans="2:7" ht="23.25" customHeight="1">
      <c r="B65" s="123" t="s">
        <v>98</v>
      </c>
      <c r="C65" s="122" t="s">
        <v>97</v>
      </c>
      <c r="D65" s="122"/>
      <c r="E65" s="122"/>
      <c r="F65" s="122"/>
      <c r="G65" s="122"/>
    </row>
    <row r="66" spans="2:7" ht="23.25" customHeight="1">
      <c r="B66" s="123"/>
      <c r="C66" s="122" t="s">
        <v>96</v>
      </c>
      <c r="D66" s="122"/>
      <c r="E66" s="122"/>
      <c r="F66" s="122"/>
      <c r="G66" s="122"/>
    </row>
    <row r="67" ht="23.25" customHeight="1"/>
    <row r="68" spans="2:5" ht="23.25" customHeight="1">
      <c r="B68" s="107" t="s">
        <v>102</v>
      </c>
      <c r="C68" s="107"/>
      <c r="D68" s="107"/>
      <c r="E68" s="107"/>
    </row>
    <row r="69" spans="2:5" ht="23.25" customHeight="1">
      <c r="B69" s="107" t="s">
        <v>101</v>
      </c>
      <c r="C69" s="107"/>
      <c r="D69" s="107"/>
      <c r="E69" s="107"/>
    </row>
    <row r="70" ht="23.25" customHeight="1"/>
  </sheetData>
  <sheetProtection/>
  <mergeCells count="7">
    <mergeCell ref="A2:G2"/>
    <mergeCell ref="A1:G1"/>
    <mergeCell ref="G47:G55"/>
    <mergeCell ref="E60:G62"/>
    <mergeCell ref="C65:G65"/>
    <mergeCell ref="C66:G66"/>
    <mergeCell ref="B65:B66"/>
  </mergeCells>
  <printOptions horizontalCentered="1" verticalCentered="1"/>
  <pageMargins left="0.2362204724409449" right="0.2362204724409449" top="0.31496062992125984" bottom="0.2755905511811024" header="0" footer="0"/>
  <pageSetup horizontalDpi="300" verticalDpi="300" orientation="landscape" paperSize="9" scale="57" r:id="rId3"/>
  <rowBreaks count="1" manualBreakCount="1">
    <brk id="26" max="10" man="1"/>
  </rowBreaks>
  <colBreaks count="1" manualBreakCount="1">
    <brk id="7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yuriy</cp:lastModifiedBy>
  <cp:lastPrinted>2012-03-30T12:37:15Z</cp:lastPrinted>
  <dcterms:created xsi:type="dcterms:W3CDTF">2009-06-29T09:10:29Z</dcterms:created>
  <dcterms:modified xsi:type="dcterms:W3CDTF">2012-06-14T07:56:44Z</dcterms:modified>
  <cp:category/>
  <cp:version/>
  <cp:contentType/>
  <cp:contentStatus/>
</cp:coreProperties>
</file>