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0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'Лист1'!$A$1:$F$72</definedName>
  </definedNames>
  <calcPr fullCalcOnLoad="1" refMode="R1C1"/>
</workbook>
</file>

<file path=xl/sharedStrings.xml><?xml version="1.0" encoding="utf-8"?>
<sst xmlns="http://schemas.openxmlformats.org/spreadsheetml/2006/main" count="140" uniqueCount="111">
  <si>
    <t>№</t>
  </si>
  <si>
    <t>Статьи расходов</t>
  </si>
  <si>
    <t>Всего/мес.</t>
  </si>
  <si>
    <t>Всего/год</t>
  </si>
  <si>
    <t>Пояснения</t>
  </si>
  <si>
    <t>1.</t>
  </si>
  <si>
    <t>Техническое обслуживание</t>
  </si>
  <si>
    <t>1.1.</t>
  </si>
  <si>
    <t>1.2.</t>
  </si>
  <si>
    <t>1.3.</t>
  </si>
  <si>
    <t>1.4.</t>
  </si>
  <si>
    <t>Приобретение моющих средств</t>
  </si>
  <si>
    <t>Обслуживание ИТП, включая приборы учета</t>
  </si>
  <si>
    <t>Санитарная обработка</t>
  </si>
  <si>
    <t xml:space="preserve">Итого по разделу 1. </t>
  </si>
  <si>
    <t>2.</t>
  </si>
  <si>
    <t>2.1.</t>
  </si>
  <si>
    <t>2.2.</t>
  </si>
  <si>
    <t>2.3.</t>
  </si>
  <si>
    <t>2.4.</t>
  </si>
  <si>
    <t>2.5.</t>
  </si>
  <si>
    <t>3.</t>
  </si>
  <si>
    <t>4.</t>
  </si>
  <si>
    <t>Банковское обслуживание</t>
  </si>
  <si>
    <t>5.</t>
  </si>
  <si>
    <t>6.</t>
  </si>
  <si>
    <t>7.</t>
  </si>
  <si>
    <t>8.</t>
  </si>
  <si>
    <t>Итого по Разделам</t>
  </si>
  <si>
    <t>Жилые помещения, кв.м всего:</t>
  </si>
  <si>
    <t>Заработная плата</t>
  </si>
  <si>
    <t>Фонд оплаты труда работников ТСЖ (отпускные)</t>
  </si>
  <si>
    <t xml:space="preserve">Приобретение инструментов, уборочного инвентаря </t>
  </si>
  <si>
    <t>За кв.м.в месяц</t>
  </si>
  <si>
    <t xml:space="preserve">Договор на обслуживание тепловых счетчиков </t>
  </si>
  <si>
    <t>2.6.</t>
  </si>
  <si>
    <t>швабры веники метлы,перчатки,мешки для мусора,замки</t>
  </si>
  <si>
    <t>Приобретение электролампочек для МОП</t>
  </si>
  <si>
    <t>Из расчета 1 лампа на этаж на месяц</t>
  </si>
  <si>
    <t>2.7.</t>
  </si>
  <si>
    <t>2.8.</t>
  </si>
  <si>
    <t>Уборка и вывоз снега</t>
  </si>
  <si>
    <t>приобретение отравы для грызунов</t>
  </si>
  <si>
    <t xml:space="preserve">Итого по разделу 2 </t>
  </si>
  <si>
    <t>Покос травы (договор ГПХ с налогами)</t>
  </si>
  <si>
    <t>3.1.</t>
  </si>
  <si>
    <t>Приобетение бланков бух.отчетности</t>
  </si>
  <si>
    <t>3.2.</t>
  </si>
  <si>
    <t>Канцелярские товары</t>
  </si>
  <si>
    <t>Почтовые расходы</t>
  </si>
  <si>
    <t>3.3.</t>
  </si>
  <si>
    <t>Услуги связи</t>
  </si>
  <si>
    <t>3.4.</t>
  </si>
  <si>
    <t>3.5.</t>
  </si>
  <si>
    <t>Обслуживание оргтехники</t>
  </si>
  <si>
    <t>3.6.</t>
  </si>
  <si>
    <t>Услуги типографии</t>
  </si>
  <si>
    <t>Изготовление бюллетений,  отчетов перед собственниками, повестки собраний, информация для голосования</t>
  </si>
  <si>
    <t>Ремонт детской площадки</t>
  </si>
  <si>
    <t>Озеленение придомовой территории</t>
  </si>
  <si>
    <t>Налог УСНО миним.1%</t>
  </si>
  <si>
    <t>Прочие</t>
  </si>
  <si>
    <t>Итого по Разделу</t>
  </si>
  <si>
    <t xml:space="preserve">Итого по Разделу 3. </t>
  </si>
  <si>
    <t>Ремонт жилья</t>
  </si>
  <si>
    <t>ДОХОДЫ</t>
  </si>
  <si>
    <t>Сброс воды со стояков</t>
  </si>
  <si>
    <t>Аренда тех.помещений</t>
  </si>
  <si>
    <t>ВСЕГО</t>
  </si>
  <si>
    <t>ИТОГО</t>
  </si>
  <si>
    <t>тариф за обслуживание жилья</t>
  </si>
  <si>
    <t>тариф на ремонт жилья</t>
  </si>
  <si>
    <t>2.9.</t>
  </si>
  <si>
    <t>2.10.</t>
  </si>
  <si>
    <t>Аттестация технического работника (по теплосистеме)</t>
  </si>
  <si>
    <t>Содержание управленческого персонала.</t>
  </si>
  <si>
    <t>приложение №1</t>
  </si>
  <si>
    <t>Частичное асфальтирование придомовой территории</t>
  </si>
  <si>
    <t>Фонд оплаты труда работников ТСЖ и вонаграждение председателя правления</t>
  </si>
  <si>
    <t>Приобретение и установка датчиков движения на подъездное освещение (80 шт.)</t>
  </si>
  <si>
    <t>Ремонт МПШ</t>
  </si>
  <si>
    <t>Налоги от ФОТ 30,2 %</t>
  </si>
  <si>
    <t>Налоги от ФОТ 30,2 % (отпускные)</t>
  </si>
  <si>
    <t>дворник в зимний период- 8000, в летний- 6000, оплата за клумбы май-август</t>
  </si>
  <si>
    <t>Снятие показаний с индивидуальных приборов 1000 в месяц</t>
  </si>
  <si>
    <t>Приобретение сантехнических материалов (краны для постоячной регулировки 65шт D20, 8шт/ D25, шаровые краны 28шт., бойлер 1 секция)</t>
  </si>
  <si>
    <t>Установка автоматов сброса воздуха со стояков 56 шт.</t>
  </si>
  <si>
    <t>Програмное обеспечение 1С, монитор, МФУ, сейф</t>
  </si>
  <si>
    <t>За счет средств неизрасходованных по сметам за предыдщие годы</t>
  </si>
  <si>
    <t>Ремонт отдельных участков мягкой кровли</t>
  </si>
  <si>
    <t>СМЕТА РАСХОДОВ И ДОХОДОВ ТСЖ "МОКРУШИНСКОЕ" НА 2012ГОД</t>
  </si>
  <si>
    <t>Ремонт и модернизация насосов и узла управления ВНС (доля ТСЖ "Мокрушина")</t>
  </si>
  <si>
    <t>Договор с Ростелеком (Сибирьтелеком)</t>
  </si>
  <si>
    <t>Лифт</t>
  </si>
  <si>
    <t>Услуги сторонних организаций</t>
  </si>
  <si>
    <t>Домофон</t>
  </si>
  <si>
    <t>кв.м.</t>
  </si>
  <si>
    <t>Ед. изм.</t>
  </si>
  <si>
    <t>квартира</t>
  </si>
  <si>
    <t>Мусор</t>
  </si>
  <si>
    <t>куб.м.</t>
  </si>
  <si>
    <t>потребление по дому (Гкал)/площадь дома (кв.м.)*площадь квартиры*стоимость 1 Гкал</t>
  </si>
  <si>
    <t>ХГВС и водотведение по постановлению администрации г.Томска</t>
  </si>
  <si>
    <t>Отопление по постановлению администрации г.Томска</t>
  </si>
  <si>
    <t>Электричество ВНС по тарифу за электроэнергию на 01.01.2012 2,16 руб./кВт *ч</t>
  </si>
  <si>
    <t>по показаниям прибора учета установленного в ВНС*стоимость 1 кВт/количество квартир</t>
  </si>
  <si>
    <t>Антенна</t>
  </si>
  <si>
    <t>30 руб./мес</t>
  </si>
  <si>
    <t xml:space="preserve">по индивидуальным приборам учета и нормативу с учетом показаний общедомового прибора учета по тарифам установленным </t>
  </si>
  <si>
    <t>Услуги ВЦ</t>
  </si>
  <si>
    <t>11,53 руб./мес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</si>
</sst>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/>
    </xf>
    <xf numFmtId="3" fontId="3" fillId="0" borderId="13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2" fontId="2" fillId="0" borderId="15" xfId="0" applyNumberFormat="1" applyFont="1" applyBorder="1" applyAlignment="1">
      <alignment horizontal="right" vertical="top"/>
    </xf>
    <xf numFmtId="2" fontId="3" fillId="0" borderId="13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right" vertical="top"/>
    </xf>
    <xf numFmtId="3" fontId="3" fillId="0" borderId="18" xfId="0" applyNumberFormat="1" applyFont="1" applyBorder="1" applyAlignment="1">
      <alignment horizontal="right" vertical="top" wrapText="1"/>
    </xf>
    <xf numFmtId="3" fontId="3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2" fillId="0" borderId="10" xfId="0" applyNumberFormat="1" applyFont="1" applyFill="1" applyBorder="1" applyAlignment="1">
      <alignment horizontal="right" vertical="top" wrapText="1"/>
    </xf>
    <xf numFmtId="16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3" fontId="2" fillId="0" borderId="12" xfId="0" applyNumberFormat="1" applyFont="1" applyFill="1" applyBorder="1" applyAlignment="1">
      <alignment horizontal="right" vertical="top" wrapText="1"/>
    </xf>
    <xf numFmtId="1" fontId="2" fillId="0" borderId="10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2" fontId="2" fillId="0" borderId="12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2" fontId="2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3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3" fontId="2" fillId="0" borderId="18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right" vertical="top"/>
    </xf>
    <xf numFmtId="3" fontId="7" fillId="0" borderId="10" xfId="0" applyNumberFormat="1" applyFont="1" applyFill="1" applyBorder="1" applyAlignment="1">
      <alignment horizontal="center" vertical="top" wrapText="1"/>
    </xf>
    <xf numFmtId="16" fontId="2" fillId="0" borderId="18" xfId="0" applyNumberFormat="1" applyFont="1" applyFill="1" applyBorder="1" applyAlignment="1">
      <alignment horizontal="left" vertical="top" wrapText="1"/>
    </xf>
    <xf numFmtId="3" fontId="3" fillId="0" borderId="18" xfId="0" applyNumberFormat="1" applyFont="1" applyFill="1" applyBorder="1" applyAlignment="1">
      <alignment horizontal="right" vertical="top" wrapText="1"/>
    </xf>
    <xf numFmtId="3" fontId="3" fillId="0" borderId="18" xfId="0" applyNumberFormat="1" applyFont="1" applyFill="1" applyBorder="1" applyAlignment="1">
      <alignment horizontal="right" vertical="top"/>
    </xf>
    <xf numFmtId="4" fontId="3" fillId="0" borderId="18" xfId="0" applyNumberFormat="1" applyFont="1" applyFill="1" applyBorder="1" applyAlignment="1">
      <alignment horizontal="right" vertical="top"/>
    </xf>
    <xf numFmtId="3" fontId="2" fillId="0" borderId="15" xfId="0" applyNumberFormat="1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top"/>
    </xf>
    <xf numFmtId="2" fontId="2" fillId="0" borderId="15" xfId="0" applyNumberFormat="1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0" borderId="15" xfId="0" applyNumberFormat="1" applyFont="1" applyFill="1" applyBorder="1" applyAlignment="1">
      <alignment horizontal="right" vertical="top"/>
    </xf>
    <xf numFmtId="2" fontId="3" fillId="0" borderId="15" xfId="0" applyNumberFormat="1" applyFont="1" applyFill="1" applyBorder="1" applyAlignment="1">
      <alignment horizontal="right" vertical="top"/>
    </xf>
    <xf numFmtId="3" fontId="3" fillId="0" borderId="14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/>
    </xf>
    <xf numFmtId="2" fontId="2" fillId="0" borderId="11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3" fontId="3" fillId="0" borderId="13" xfId="0" applyNumberFormat="1" applyFont="1" applyFill="1" applyBorder="1" applyAlignment="1">
      <alignment horizontal="right" vertical="top"/>
    </xf>
    <xf numFmtId="2" fontId="3" fillId="0" borderId="13" xfId="0" applyNumberFormat="1" applyFont="1" applyFill="1" applyBorder="1" applyAlignment="1">
      <alignment horizontal="right" vertical="top"/>
    </xf>
    <xf numFmtId="3" fontId="2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8" xfId="0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right" vertical="top" wrapText="1"/>
    </xf>
    <xf numFmtId="2" fontId="2" fillId="0" borderId="22" xfId="0" applyNumberFormat="1" applyFont="1" applyFill="1" applyBorder="1" applyAlignment="1">
      <alignment horizontal="right" vertical="top"/>
    </xf>
    <xf numFmtId="0" fontId="33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/>
    </xf>
    <xf numFmtId="2" fontId="2" fillId="0" borderId="22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75" zoomScaleNormal="144" zoomScaleSheetLayoutView="75" zoomScalePageLayoutView="0" workbookViewId="0" topLeftCell="A37">
      <selection activeCell="C69" sqref="C69:E69"/>
    </sheetView>
  </sheetViews>
  <sheetFormatPr defaultColWidth="9.140625" defaultRowHeight="15"/>
  <cols>
    <col min="1" max="1" width="6.28125" style="0" customWidth="1"/>
    <col min="2" max="2" width="42.421875" style="0" customWidth="1"/>
    <col min="3" max="3" width="14.140625" style="0" customWidth="1"/>
    <col min="4" max="5" width="14.8515625" style="0" customWidth="1"/>
    <col min="6" max="6" width="35.421875" style="57" customWidth="1"/>
  </cols>
  <sheetData>
    <row r="1" spans="1:6" ht="21">
      <c r="A1" s="102" t="s">
        <v>76</v>
      </c>
      <c r="B1" s="102"/>
      <c r="C1" s="102"/>
      <c r="D1" s="102"/>
      <c r="E1" s="102"/>
      <c r="F1" s="102"/>
    </row>
    <row r="2" spans="1:6" ht="25.5" customHeight="1" thickBot="1">
      <c r="A2" s="100" t="s">
        <v>90</v>
      </c>
      <c r="B2" s="101"/>
      <c r="C2" s="101"/>
      <c r="D2" s="101"/>
      <c r="E2" s="101"/>
      <c r="F2" s="101"/>
    </row>
    <row r="3" spans="1:6" ht="15.75" thickBot="1">
      <c r="A3" s="1"/>
      <c r="B3" s="91" t="s">
        <v>29</v>
      </c>
      <c r="C3" s="92">
        <v>12462.45</v>
      </c>
      <c r="D3" s="1"/>
      <c r="E3" s="1"/>
      <c r="F3" s="54"/>
    </row>
    <row r="4" spans="1:6" ht="15">
      <c r="A4" s="4" t="s">
        <v>0</v>
      </c>
      <c r="B4" s="3" t="s">
        <v>1</v>
      </c>
      <c r="C4" s="4" t="s">
        <v>2</v>
      </c>
      <c r="D4" s="4" t="s">
        <v>3</v>
      </c>
      <c r="E4" s="4"/>
      <c r="F4" s="4" t="s">
        <v>4</v>
      </c>
    </row>
    <row r="5" spans="1:6" ht="15.75" thickBot="1">
      <c r="A5" s="6"/>
      <c r="B5" s="5"/>
      <c r="C5" s="6"/>
      <c r="D5" s="6"/>
      <c r="E5" s="6" t="s">
        <v>33</v>
      </c>
      <c r="F5" s="6"/>
    </row>
    <row r="6" spans="1:6" ht="15">
      <c r="A6" s="13" t="s">
        <v>5</v>
      </c>
      <c r="B6" s="14" t="s">
        <v>30</v>
      </c>
      <c r="C6" s="15"/>
      <c r="D6" s="16"/>
      <c r="E6" s="17"/>
      <c r="F6" s="59"/>
    </row>
    <row r="7" spans="1:6" ht="30">
      <c r="A7" s="29" t="s">
        <v>7</v>
      </c>
      <c r="B7" s="60" t="s">
        <v>78</v>
      </c>
      <c r="C7" s="27">
        <v>61196</v>
      </c>
      <c r="D7" s="61">
        <f>C7*12</f>
        <v>734352</v>
      </c>
      <c r="E7" s="61"/>
      <c r="F7" s="62" t="s">
        <v>83</v>
      </c>
    </row>
    <row r="8" spans="1:6" ht="25.5">
      <c r="A8" s="28" t="s">
        <v>8</v>
      </c>
      <c r="B8" s="60" t="s">
        <v>81</v>
      </c>
      <c r="C8" s="27">
        <f>C7*0.302</f>
        <v>18481.192</v>
      </c>
      <c r="D8" s="61">
        <f>C8*12</f>
        <v>221774.304</v>
      </c>
      <c r="E8" s="61"/>
      <c r="F8" s="62" t="s">
        <v>84</v>
      </c>
    </row>
    <row r="9" spans="1:6" ht="30">
      <c r="A9" s="28" t="s">
        <v>9</v>
      </c>
      <c r="B9" s="60" t="s">
        <v>31</v>
      </c>
      <c r="C9" s="27">
        <f>D9/12</f>
        <v>5099.666666666667</v>
      </c>
      <c r="D9" s="61">
        <v>61196</v>
      </c>
      <c r="E9" s="61"/>
      <c r="F9" s="62"/>
    </row>
    <row r="10" spans="1:6" ht="15">
      <c r="A10" s="28" t="s">
        <v>10</v>
      </c>
      <c r="B10" s="60" t="s">
        <v>82</v>
      </c>
      <c r="C10" s="27">
        <f>C9*0.302</f>
        <v>1540.0993333333333</v>
      </c>
      <c r="D10" s="61">
        <f>D9*0.302</f>
        <v>18481.192</v>
      </c>
      <c r="E10" s="61"/>
      <c r="F10" s="62"/>
    </row>
    <row r="11" spans="1:6" ht="15">
      <c r="A11" s="63"/>
      <c r="B11" s="95" t="s">
        <v>14</v>
      </c>
      <c r="C11" s="64">
        <f>SUM(C7:C10)</f>
        <v>86316.958</v>
      </c>
      <c r="D11" s="65">
        <f>SUM(D7:D10)</f>
        <v>1035803.496</v>
      </c>
      <c r="E11" s="66">
        <f>D11/12/C3</f>
        <v>6.9261628331507845</v>
      </c>
      <c r="F11" s="67"/>
    </row>
    <row r="12" spans="1:6" ht="15">
      <c r="A12" s="68" t="s">
        <v>15</v>
      </c>
      <c r="B12" s="69" t="s">
        <v>6</v>
      </c>
      <c r="C12" s="27"/>
      <c r="D12" s="61"/>
      <c r="E12" s="61"/>
      <c r="F12" s="70"/>
    </row>
    <row r="13" spans="1:6" ht="30">
      <c r="A13" s="28" t="s">
        <v>16</v>
      </c>
      <c r="B13" s="60" t="s">
        <v>74</v>
      </c>
      <c r="C13" s="27">
        <f>D13/12</f>
        <v>333.3333333333333</v>
      </c>
      <c r="D13" s="61">
        <v>4000</v>
      </c>
      <c r="E13" s="71">
        <f>D13/12/C3</f>
        <v>0.026747014698821923</v>
      </c>
      <c r="F13" s="70"/>
    </row>
    <row r="14" spans="1:6" ht="45">
      <c r="A14" s="29" t="s">
        <v>17</v>
      </c>
      <c r="B14" s="60" t="s">
        <v>32</v>
      </c>
      <c r="C14" s="27">
        <f aca="true" t="shared" si="0" ref="C14:C22">D14/12</f>
        <v>541.6666666666666</v>
      </c>
      <c r="D14" s="61">
        <v>6500</v>
      </c>
      <c r="E14" s="71">
        <f>C14/C3</f>
        <v>0.043463898885585626</v>
      </c>
      <c r="F14" s="70" t="s">
        <v>36</v>
      </c>
    </row>
    <row r="15" spans="1:6" ht="15">
      <c r="A15" s="29" t="s">
        <v>18</v>
      </c>
      <c r="B15" s="60" t="s">
        <v>11</v>
      </c>
      <c r="C15" s="27">
        <f t="shared" si="0"/>
        <v>333.3333333333333</v>
      </c>
      <c r="D15" s="61">
        <v>4000</v>
      </c>
      <c r="E15" s="71">
        <f>C15/C3</f>
        <v>0.026747014698821923</v>
      </c>
      <c r="F15" s="70"/>
    </row>
    <row r="16" spans="1:6" ht="15">
      <c r="A16" s="29" t="s">
        <v>19</v>
      </c>
      <c r="B16" s="60"/>
      <c r="C16" s="27">
        <f t="shared" si="0"/>
        <v>0</v>
      </c>
      <c r="D16" s="61"/>
      <c r="E16" s="71"/>
      <c r="F16" s="70"/>
    </row>
    <row r="17" spans="1:6" ht="30.75" customHeight="1">
      <c r="A17" s="29" t="s">
        <v>20</v>
      </c>
      <c r="B17" s="60" t="s">
        <v>12</v>
      </c>
      <c r="C17" s="27">
        <f t="shared" si="0"/>
        <v>1500</v>
      </c>
      <c r="D17" s="61">
        <v>18000</v>
      </c>
      <c r="E17" s="71">
        <f>C17/C3</f>
        <v>0.12036156614469867</v>
      </c>
      <c r="F17" s="70" t="s">
        <v>34</v>
      </c>
    </row>
    <row r="18" spans="1:6" ht="30">
      <c r="A18" s="28" t="s">
        <v>35</v>
      </c>
      <c r="B18" s="60" t="s">
        <v>37</v>
      </c>
      <c r="C18" s="27">
        <f t="shared" si="0"/>
        <v>300</v>
      </c>
      <c r="D18" s="61">
        <v>3600</v>
      </c>
      <c r="E18" s="71">
        <f>C18/C3</f>
        <v>0.024072313228939733</v>
      </c>
      <c r="F18" s="70" t="s">
        <v>38</v>
      </c>
    </row>
    <row r="19" spans="1:6" ht="15">
      <c r="A19" s="29" t="s">
        <v>39</v>
      </c>
      <c r="B19" s="60" t="s">
        <v>41</v>
      </c>
      <c r="C19" s="27">
        <f t="shared" si="0"/>
        <v>2083.3333333333335</v>
      </c>
      <c r="D19" s="61">
        <v>25000</v>
      </c>
      <c r="E19" s="72">
        <f>D19/C3/12</f>
        <v>0.16716884186763703</v>
      </c>
      <c r="F19" s="70"/>
    </row>
    <row r="20" spans="1:6" ht="15">
      <c r="A20" s="29" t="s">
        <v>40</v>
      </c>
      <c r="B20" s="60" t="s">
        <v>44</v>
      </c>
      <c r="C20" s="27">
        <f t="shared" si="0"/>
        <v>333.3333333333333</v>
      </c>
      <c r="D20" s="61">
        <v>4000</v>
      </c>
      <c r="E20" s="72">
        <f>C20/C3</f>
        <v>0.026747014698821923</v>
      </c>
      <c r="F20" s="70"/>
    </row>
    <row r="21" spans="1:6" ht="15">
      <c r="A21" s="28" t="s">
        <v>72</v>
      </c>
      <c r="B21" s="60" t="s">
        <v>13</v>
      </c>
      <c r="C21" s="27">
        <f t="shared" si="0"/>
        <v>125</v>
      </c>
      <c r="D21" s="61">
        <v>1500</v>
      </c>
      <c r="E21" s="72">
        <f>D21/12/C3</f>
        <v>0.010030130512058222</v>
      </c>
      <c r="F21" s="70" t="s">
        <v>42</v>
      </c>
    </row>
    <row r="22" spans="1:6" ht="30">
      <c r="A22" s="28" t="s">
        <v>73</v>
      </c>
      <c r="B22" s="60" t="s">
        <v>51</v>
      </c>
      <c r="C22" s="27">
        <f t="shared" si="0"/>
        <v>300</v>
      </c>
      <c r="D22" s="61">
        <v>3600</v>
      </c>
      <c r="E22" s="72">
        <f>C22/C3</f>
        <v>0.024072313228939733</v>
      </c>
      <c r="F22" s="70" t="s">
        <v>92</v>
      </c>
    </row>
    <row r="23" spans="1:6" ht="15.75" customHeight="1" thickBot="1">
      <c r="A23" s="29"/>
      <c r="B23" s="69" t="s">
        <v>43</v>
      </c>
      <c r="C23" s="73">
        <f>SUM(C13:C22)</f>
        <v>5849.999999999999</v>
      </c>
      <c r="D23" s="74">
        <f>SUM(D13:D22)</f>
        <v>70200</v>
      </c>
      <c r="E23" s="75"/>
      <c r="F23" s="76"/>
    </row>
    <row r="24" spans="1:6" ht="22.5" customHeight="1">
      <c r="A24" s="13" t="s">
        <v>21</v>
      </c>
      <c r="B24" s="77" t="s">
        <v>75</v>
      </c>
      <c r="C24" s="78"/>
      <c r="D24" s="79"/>
      <c r="E24" s="80"/>
      <c r="F24" s="81"/>
    </row>
    <row r="25" spans="1:6" ht="15">
      <c r="A25" s="29" t="s">
        <v>45</v>
      </c>
      <c r="B25" s="82" t="s">
        <v>48</v>
      </c>
      <c r="C25" s="27">
        <v>300</v>
      </c>
      <c r="D25" s="61">
        <v>3500</v>
      </c>
      <c r="E25" s="72">
        <f>C25/C3</f>
        <v>0.024072313228939733</v>
      </c>
      <c r="F25" s="67"/>
    </row>
    <row r="26" spans="1:6" ht="15">
      <c r="A26" s="29" t="s">
        <v>47</v>
      </c>
      <c r="B26" s="60" t="s">
        <v>46</v>
      </c>
      <c r="C26" s="27">
        <f>D26/12</f>
        <v>100</v>
      </c>
      <c r="D26" s="61">
        <v>1200</v>
      </c>
      <c r="E26" s="72">
        <f>C26/C3</f>
        <v>0.008024104409646578</v>
      </c>
      <c r="F26" s="67"/>
    </row>
    <row r="27" spans="1:6" ht="15">
      <c r="A27" s="29" t="s">
        <v>50</v>
      </c>
      <c r="B27" s="60" t="s">
        <v>49</v>
      </c>
      <c r="C27" s="27">
        <v>50</v>
      </c>
      <c r="D27" s="61">
        <v>600</v>
      </c>
      <c r="E27" s="72">
        <f>C27/C3</f>
        <v>0.004012052204823289</v>
      </c>
      <c r="F27" s="67"/>
    </row>
    <row r="28" spans="1:6" ht="15">
      <c r="A28" s="29" t="s">
        <v>52</v>
      </c>
      <c r="B28" s="82"/>
      <c r="C28" s="27"/>
      <c r="D28" s="61"/>
      <c r="E28" s="72"/>
      <c r="F28" s="67"/>
    </row>
    <row r="29" spans="1:6" ht="15">
      <c r="A29" s="29" t="s">
        <v>53</v>
      </c>
      <c r="B29" s="82" t="s">
        <v>54</v>
      </c>
      <c r="C29" s="27">
        <f>D29/12</f>
        <v>250</v>
      </c>
      <c r="D29" s="61">
        <v>3000</v>
      </c>
      <c r="E29" s="72">
        <f>D29/12/C3</f>
        <v>0.020060261024116444</v>
      </c>
      <c r="F29" s="67"/>
    </row>
    <row r="30" spans="1:6" ht="60">
      <c r="A30" s="29" t="s">
        <v>55</v>
      </c>
      <c r="B30" s="82" t="s">
        <v>56</v>
      </c>
      <c r="C30" s="27">
        <f>D30/12</f>
        <v>166.66666666666666</v>
      </c>
      <c r="D30" s="61">
        <v>2000</v>
      </c>
      <c r="E30" s="72">
        <f>C30/C3</f>
        <v>0.013373507349410962</v>
      </c>
      <c r="F30" s="67" t="s">
        <v>57</v>
      </c>
    </row>
    <row r="31" spans="1:6" ht="21" customHeight="1" thickBot="1">
      <c r="A31" s="83"/>
      <c r="B31" s="84" t="s">
        <v>63</v>
      </c>
      <c r="C31" s="85">
        <f>SUM(C25:C30)</f>
        <v>866.6666666666666</v>
      </c>
      <c r="D31" s="86">
        <f>SUM(D25:D30)</f>
        <v>10300</v>
      </c>
      <c r="E31" s="87"/>
      <c r="F31" s="88"/>
    </row>
    <row r="32" spans="1:6" ht="15">
      <c r="A32" s="89" t="s">
        <v>22</v>
      </c>
      <c r="B32" s="90" t="s">
        <v>23</v>
      </c>
      <c r="C32" s="27">
        <v>1000</v>
      </c>
      <c r="D32" s="61">
        <v>12000</v>
      </c>
      <c r="E32" s="72">
        <f>C32/C3</f>
        <v>0.08024104409646578</v>
      </c>
      <c r="F32" s="67"/>
    </row>
    <row r="33" spans="1:6" ht="15">
      <c r="A33" s="89" t="s">
        <v>24</v>
      </c>
      <c r="B33" s="90" t="s">
        <v>59</v>
      </c>
      <c r="C33" s="27">
        <f>D33/12</f>
        <v>250</v>
      </c>
      <c r="D33" s="61">
        <v>3000</v>
      </c>
      <c r="E33" s="72">
        <f>C33/C3</f>
        <v>0.020060261024116444</v>
      </c>
      <c r="F33" s="67"/>
    </row>
    <row r="34" spans="1:6" ht="15">
      <c r="A34" s="89" t="s">
        <v>25</v>
      </c>
      <c r="B34" s="90" t="s">
        <v>60</v>
      </c>
      <c r="C34" s="27">
        <f>D34/12</f>
        <v>5000</v>
      </c>
      <c r="D34" s="61">
        <v>60000</v>
      </c>
      <c r="E34" s="72">
        <f>C34/C3</f>
        <v>0.4012052204823289</v>
      </c>
      <c r="F34" s="67"/>
    </row>
    <row r="35" spans="1:6" ht="15">
      <c r="A35" s="89" t="s">
        <v>26</v>
      </c>
      <c r="B35" s="90" t="s">
        <v>61</v>
      </c>
      <c r="C35" s="27">
        <f>D35/12</f>
        <v>416.6666666666667</v>
      </c>
      <c r="D35" s="61">
        <v>5000</v>
      </c>
      <c r="E35" s="72">
        <f>C35/C3</f>
        <v>0.033433768373527406</v>
      </c>
      <c r="F35" s="67"/>
    </row>
    <row r="36" spans="1:6" ht="30">
      <c r="A36" s="12" t="s">
        <v>27</v>
      </c>
      <c r="B36" s="8" t="s">
        <v>87</v>
      </c>
      <c r="C36" s="27">
        <f>D36/12</f>
        <v>2083.3333333333335</v>
      </c>
      <c r="D36" s="10">
        <v>25000</v>
      </c>
      <c r="E36" s="72">
        <f>C36/C3</f>
        <v>0.16716884186763706</v>
      </c>
      <c r="F36" s="53"/>
    </row>
    <row r="37" spans="1:6" ht="15">
      <c r="A37" s="12"/>
      <c r="B37" s="8"/>
      <c r="C37" s="7"/>
      <c r="D37" s="10"/>
      <c r="E37" s="18"/>
      <c r="F37" s="53"/>
    </row>
    <row r="38" spans="1:6" ht="15">
      <c r="A38" s="22"/>
      <c r="B38" s="22" t="s">
        <v>62</v>
      </c>
      <c r="C38" s="24">
        <f>SUM(C32:C37)</f>
        <v>8750</v>
      </c>
      <c r="D38" s="25">
        <f>SUM(D32:D37)</f>
        <v>105000</v>
      </c>
      <c r="E38" s="23"/>
      <c r="F38" s="55"/>
    </row>
    <row r="39" spans="1:6" ht="22.5" customHeight="1" thickBot="1">
      <c r="A39" s="20"/>
      <c r="B39" s="21" t="s">
        <v>28</v>
      </c>
      <c r="C39" s="9">
        <f>C38+C31+C23+C11</f>
        <v>101783.62466666667</v>
      </c>
      <c r="D39" s="11">
        <f>D38+D31+D23+D11</f>
        <v>1221303.496</v>
      </c>
      <c r="E39" s="19"/>
      <c r="F39" s="56"/>
    </row>
    <row r="40" spans="3:5" ht="15.75" thickBot="1">
      <c r="C40" s="47">
        <f>C39/C3</f>
        <v>8.167224315176123</v>
      </c>
      <c r="D40" s="48" t="s">
        <v>70</v>
      </c>
      <c r="E40" s="49"/>
    </row>
    <row r="41" spans="1:5" ht="16.5" thickBot="1">
      <c r="A41" s="1"/>
      <c r="B41" s="26" t="s">
        <v>64</v>
      </c>
      <c r="C41" s="1"/>
      <c r="D41" s="1"/>
      <c r="E41" s="1"/>
    </row>
    <row r="42" spans="1:7" ht="15">
      <c r="A42" s="40" t="s">
        <v>5</v>
      </c>
      <c r="B42" s="30" t="s">
        <v>58</v>
      </c>
      <c r="C42" s="32">
        <f aca="true" t="shared" si="1" ref="C42:C49">D42/12</f>
        <v>666.6666666666666</v>
      </c>
      <c r="D42" s="34">
        <v>8000</v>
      </c>
      <c r="E42" s="36">
        <f>C42/C3</f>
        <v>0.05349402939764385</v>
      </c>
      <c r="F42" s="58"/>
      <c r="G42" s="42"/>
    </row>
    <row r="43" spans="1:7" ht="60">
      <c r="A43" s="28" t="s">
        <v>15</v>
      </c>
      <c r="B43" s="29" t="s">
        <v>85</v>
      </c>
      <c r="C43" s="27">
        <f t="shared" si="1"/>
        <v>7500</v>
      </c>
      <c r="D43" s="35">
        <v>90000</v>
      </c>
      <c r="E43" s="37">
        <f>D43/12/C3</f>
        <v>0.6018078307234933</v>
      </c>
      <c r="F43" s="58"/>
      <c r="G43" s="42"/>
    </row>
    <row r="44" spans="1:7" ht="30">
      <c r="A44" s="28" t="s">
        <v>21</v>
      </c>
      <c r="B44" s="29" t="s">
        <v>79</v>
      </c>
      <c r="C44" s="27">
        <f t="shared" si="1"/>
        <v>2333.3333333333335</v>
      </c>
      <c r="D44" s="35">
        <v>28000</v>
      </c>
      <c r="E44" s="37">
        <f>D44/12/C3</f>
        <v>0.18722910289175348</v>
      </c>
      <c r="F44" s="58"/>
      <c r="G44" s="42"/>
    </row>
    <row r="45" spans="1:7" ht="30">
      <c r="A45" s="29" t="s">
        <v>22</v>
      </c>
      <c r="B45" s="29" t="s">
        <v>86</v>
      </c>
      <c r="C45" s="27">
        <f t="shared" si="1"/>
        <v>2333.3333333333335</v>
      </c>
      <c r="D45" s="35">
        <v>28000</v>
      </c>
      <c r="E45" s="38">
        <f>D45/12/C3</f>
        <v>0.18722910289175348</v>
      </c>
      <c r="F45" s="58"/>
      <c r="G45" s="42"/>
    </row>
    <row r="46" spans="1:5" ht="15">
      <c r="A46" s="2" t="s">
        <v>22</v>
      </c>
      <c r="B46" s="93" t="s">
        <v>89</v>
      </c>
      <c r="C46" s="33">
        <f t="shared" si="1"/>
        <v>5833.333333333333</v>
      </c>
      <c r="D46" s="2">
        <v>70000</v>
      </c>
      <c r="E46" s="39">
        <f>C46/C3</f>
        <v>0.4680727572293837</v>
      </c>
    </row>
    <row r="47" spans="1:5" ht="30">
      <c r="A47" s="2" t="s">
        <v>24</v>
      </c>
      <c r="B47" s="93" t="s">
        <v>77</v>
      </c>
      <c r="C47" s="33">
        <f t="shared" si="1"/>
        <v>4166.666666666667</v>
      </c>
      <c r="D47" s="2">
        <v>50000</v>
      </c>
      <c r="E47" s="39">
        <f>C47/C3</f>
        <v>0.3343376837352741</v>
      </c>
    </row>
    <row r="48" spans="1:5" ht="15">
      <c r="A48" s="2" t="s">
        <v>25</v>
      </c>
      <c r="B48" s="2" t="s">
        <v>80</v>
      </c>
      <c r="C48" s="33">
        <f t="shared" si="1"/>
        <v>8333.333333333334</v>
      </c>
      <c r="D48" s="2">
        <v>100000</v>
      </c>
      <c r="E48" s="39">
        <f>C48/C3</f>
        <v>0.6686753674705482</v>
      </c>
    </row>
    <row r="49" spans="1:5" ht="15">
      <c r="A49" s="2" t="s">
        <v>26</v>
      </c>
      <c r="B49" s="2" t="s">
        <v>61</v>
      </c>
      <c r="C49" s="33">
        <f t="shared" si="1"/>
        <v>2500</v>
      </c>
      <c r="D49" s="2">
        <v>30000</v>
      </c>
      <c r="E49" s="39">
        <f>C49/C3</f>
        <v>0.20060261024116444</v>
      </c>
    </row>
    <row r="50" spans="1:5" ht="15.75" thickBot="1">
      <c r="A50" s="31"/>
      <c r="B50" s="2"/>
      <c r="C50" s="2"/>
      <c r="D50" s="2"/>
      <c r="E50" s="2"/>
    </row>
    <row r="51" spans="1:5" ht="15">
      <c r="A51" s="1"/>
      <c r="B51" s="44" t="s">
        <v>69</v>
      </c>
      <c r="C51" s="45">
        <f>SUM(C42:C50)</f>
        <v>33666.66666666667</v>
      </c>
      <c r="D51" s="45">
        <f>SUM(D42:D50)</f>
        <v>404000</v>
      </c>
      <c r="E51" s="46">
        <f>SUM(E42:E50)</f>
        <v>2.7014484845810145</v>
      </c>
    </row>
    <row r="52" spans="1:5" ht="15.75" thickBot="1">
      <c r="A52" s="1"/>
      <c r="B52" s="1"/>
      <c r="C52" s="1"/>
      <c r="D52" s="1"/>
      <c r="E52" s="1"/>
    </row>
    <row r="53" spans="1:5" ht="15.75" thickBot="1">
      <c r="A53" s="1"/>
      <c r="B53" s="1"/>
      <c r="C53" s="50">
        <v>2.7</v>
      </c>
      <c r="D53" s="51" t="s">
        <v>71</v>
      </c>
      <c r="E53" s="52"/>
    </row>
    <row r="54" spans="1:5" ht="15">
      <c r="A54" s="1"/>
      <c r="B54" s="1" t="s">
        <v>88</v>
      </c>
      <c r="C54" s="1"/>
      <c r="D54" s="1"/>
      <c r="E54" s="1"/>
    </row>
    <row r="55" spans="1:5" ht="30">
      <c r="A55" s="2" t="s">
        <v>5</v>
      </c>
      <c r="B55" s="93" t="s">
        <v>91</v>
      </c>
      <c r="C55" s="33"/>
      <c r="D55" s="2">
        <v>80000</v>
      </c>
      <c r="E55" s="39"/>
    </row>
    <row r="56" spans="1:5" ht="15">
      <c r="A56" s="2" t="s">
        <v>15</v>
      </c>
      <c r="B56" s="93" t="s">
        <v>89</v>
      </c>
      <c r="C56" s="33"/>
      <c r="D56" s="2">
        <v>60000</v>
      </c>
      <c r="E56" s="39"/>
    </row>
    <row r="57" spans="1:5" ht="30" customHeight="1">
      <c r="A57" s="2" t="s">
        <v>15</v>
      </c>
      <c r="B57" s="93" t="s">
        <v>77</v>
      </c>
      <c r="C57" s="33"/>
      <c r="D57" s="2">
        <v>50000</v>
      </c>
      <c r="E57" s="39"/>
    </row>
    <row r="58" spans="1:5" ht="15">
      <c r="A58" s="1"/>
      <c r="B58" s="1"/>
      <c r="C58" s="1"/>
      <c r="D58" s="94">
        <f>SUM(D55:D57)</f>
        <v>190000</v>
      </c>
      <c r="E58" s="1"/>
    </row>
    <row r="59" spans="1:5" ht="16.5" thickBot="1">
      <c r="A59" s="1"/>
      <c r="B59" s="26" t="s">
        <v>65</v>
      </c>
      <c r="C59" s="1"/>
      <c r="D59" s="1"/>
      <c r="E59" s="1"/>
    </row>
    <row r="60" spans="1:4" ht="15">
      <c r="A60" s="40" t="s">
        <v>5</v>
      </c>
      <c r="B60" s="30" t="s">
        <v>66</v>
      </c>
      <c r="C60" s="32">
        <v>3000</v>
      </c>
      <c r="D60" s="34"/>
    </row>
    <row r="61" spans="1:4" ht="15">
      <c r="A61" s="28" t="s">
        <v>15</v>
      </c>
      <c r="B61" s="29" t="s">
        <v>67</v>
      </c>
      <c r="C61" s="27">
        <v>27600</v>
      </c>
      <c r="D61" s="35"/>
    </row>
    <row r="62" spans="1:4" ht="15.75" thickBot="1">
      <c r="A62" s="31"/>
      <c r="B62" s="31"/>
      <c r="C62" s="31"/>
      <c r="D62" s="31"/>
    </row>
    <row r="63" spans="1:4" ht="15">
      <c r="A63" s="1"/>
      <c r="B63" s="1" t="s">
        <v>68</v>
      </c>
      <c r="C63" s="43">
        <f>SUM(C60:C62)</f>
        <v>30600</v>
      </c>
      <c r="D63" s="41"/>
    </row>
    <row r="64" spans="1:6" ht="16.5" thickBot="1">
      <c r="A64" s="1"/>
      <c r="B64" s="26" t="s">
        <v>94</v>
      </c>
      <c r="C64" s="1"/>
      <c r="D64" s="1"/>
      <c r="E64" s="1"/>
      <c r="F64" s="98" t="s">
        <v>97</v>
      </c>
    </row>
    <row r="65" spans="1:6" ht="15.75" thickBot="1">
      <c r="A65" s="40" t="s">
        <v>5</v>
      </c>
      <c r="B65" s="30" t="s">
        <v>93</v>
      </c>
      <c r="C65" s="96">
        <v>26246.74</v>
      </c>
      <c r="D65" s="97">
        <f>C65*12</f>
        <v>314960.88</v>
      </c>
      <c r="E65" s="97">
        <f>C65/C3</f>
        <v>2.1060658217284725</v>
      </c>
      <c r="F65" s="57" t="s">
        <v>96</v>
      </c>
    </row>
    <row r="66" spans="1:6" ht="15.75" thickBot="1">
      <c r="A66" s="28" t="s">
        <v>15</v>
      </c>
      <c r="B66" s="29" t="s">
        <v>95</v>
      </c>
      <c r="C66" s="96">
        <v>2200</v>
      </c>
      <c r="D66" s="97">
        <f>C66*12</f>
        <v>26400</v>
      </c>
      <c r="E66" s="97">
        <v>10</v>
      </c>
      <c r="F66" s="57" t="s">
        <v>98</v>
      </c>
    </row>
    <row r="67" spans="1:6" ht="15.75" thickBot="1">
      <c r="A67" s="28" t="s">
        <v>21</v>
      </c>
      <c r="B67" s="29" t="s">
        <v>99</v>
      </c>
      <c r="C67" s="96">
        <v>11928</v>
      </c>
      <c r="D67" s="97">
        <v>140609.69</v>
      </c>
      <c r="E67" s="97">
        <v>0.94</v>
      </c>
      <c r="F67" s="57" t="s">
        <v>96</v>
      </c>
    </row>
    <row r="68" spans="1:6" ht="46.5" customHeight="1" thickBot="1">
      <c r="A68" s="29" t="s">
        <v>22</v>
      </c>
      <c r="B68" s="29" t="s">
        <v>102</v>
      </c>
      <c r="C68" s="103" t="s">
        <v>108</v>
      </c>
      <c r="D68" s="103"/>
      <c r="E68" s="103"/>
      <c r="F68" s="57" t="s">
        <v>100</v>
      </c>
    </row>
    <row r="69" spans="1:6" ht="33.75" customHeight="1" thickBot="1">
      <c r="A69" s="2" t="s">
        <v>22</v>
      </c>
      <c r="B69" s="93" t="s">
        <v>103</v>
      </c>
      <c r="C69" s="104" t="s">
        <v>101</v>
      </c>
      <c r="D69" s="104"/>
      <c r="E69" s="104"/>
      <c r="F69" s="57" t="s">
        <v>96</v>
      </c>
    </row>
    <row r="70" spans="1:6" ht="45.75" thickBot="1">
      <c r="A70" s="2" t="s">
        <v>24</v>
      </c>
      <c r="B70" s="93" t="s">
        <v>104</v>
      </c>
      <c r="C70" s="104" t="s">
        <v>105</v>
      </c>
      <c r="D70" s="104"/>
      <c r="E70" s="104"/>
      <c r="F70" s="57" t="s">
        <v>98</v>
      </c>
    </row>
    <row r="71" spans="1:6" ht="15.75" thickBot="1">
      <c r="A71" s="2" t="s">
        <v>25</v>
      </c>
      <c r="B71" s="2" t="s">
        <v>106</v>
      </c>
      <c r="C71" s="99" t="s">
        <v>107</v>
      </c>
      <c r="D71" s="99"/>
      <c r="E71" s="99"/>
      <c r="F71" s="57" t="s">
        <v>98</v>
      </c>
    </row>
    <row r="72" spans="1:6" ht="15.75" thickBot="1">
      <c r="A72" s="2" t="s">
        <v>26</v>
      </c>
      <c r="B72" s="2" t="s">
        <v>109</v>
      </c>
      <c r="C72" s="99" t="s">
        <v>110</v>
      </c>
      <c r="D72" s="99"/>
      <c r="E72" s="99"/>
      <c r="F72" s="57" t="s">
        <v>98</v>
      </c>
    </row>
  </sheetData>
  <sheetProtection/>
  <mergeCells count="7">
    <mergeCell ref="C72:E72"/>
    <mergeCell ref="A2:F2"/>
    <mergeCell ref="A1:F1"/>
    <mergeCell ref="C68:E68"/>
    <mergeCell ref="C69:E69"/>
    <mergeCell ref="C70:E70"/>
    <mergeCell ref="C71:E71"/>
  </mergeCells>
  <printOptions horizontalCentered="1" verticalCentered="1"/>
  <pageMargins left="0.2362204724409449" right="0.2362204724409449" top="0.11811023622047245" bottom="0.11811023622047245" header="0" footer="0"/>
  <pageSetup horizontalDpi="600" verticalDpi="600" orientation="landscape" paperSize="9" scale="6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yuriy</cp:lastModifiedBy>
  <cp:lastPrinted>2012-02-06T05:17:42Z</cp:lastPrinted>
  <dcterms:created xsi:type="dcterms:W3CDTF">2009-06-29T09:10:29Z</dcterms:created>
  <dcterms:modified xsi:type="dcterms:W3CDTF">2012-06-14T08:11:17Z</dcterms:modified>
  <cp:category/>
  <cp:version/>
  <cp:contentType/>
  <cp:contentStatus/>
</cp:coreProperties>
</file>